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05" windowWidth="19935" windowHeight="7365"/>
  </bookViews>
  <sheets>
    <sheet name="Тарифи на ТЕ" sheetId="1" r:id="rId1"/>
    <sheet name="Послуга нас." sheetId="2" r:id="rId2"/>
    <sheet name="ГВП бюджет" sheetId="3" r:id="rId3"/>
  </sheets>
  <externalReferences>
    <externalReference r:id="rId4"/>
    <externalReference r:id="rId5"/>
    <externalReference r:id="rId6"/>
    <externalReference r:id="rId7"/>
    <externalReference r:id="rId8"/>
  </externalReferences>
  <definedNames>
    <definedName name="__xlnm.Print_Area">#REF!</definedName>
    <definedName name="__xlnm.Print_Area_1">#REF!</definedName>
    <definedName name="__xlnm.Print_Area_2">#REF!</definedName>
    <definedName name="__xlnm.Print_Area_3">#REF!</definedName>
    <definedName name="__xlnm.Print_Titles">(#REF!,#REF!)</definedName>
    <definedName name="_gvp14">[1]рік!#REF!</definedName>
    <definedName name="_gvp2">[1]рік!#REF!</definedName>
    <definedName name="A1048999">'[2]1_Структура по елементах'!#REF!</definedName>
    <definedName name="A1049000">'[2]1_Структура по елементах'!#REF!</definedName>
    <definedName name="A1049999">'[2]1_Структура по елементах'!#REF!</definedName>
    <definedName name="A1050000">'[2]1_Структура по елементах'!#REF!</definedName>
    <definedName name="A1060000">'[2]1_Структура по елементах'!#REF!</definedName>
    <definedName name="A1999999">'[2]1_Структура по елементах'!#REF!</definedName>
    <definedName name="A2000021">'[2]1_Структура по елементах'!#REF!</definedName>
    <definedName name="A6000000">'[2]1_Структура по елементах'!#REF!</definedName>
    <definedName name="AccessDatabase" hidden="1">"C:\WINDOWS\Рабочий стол\Робота Лутчина\Ltke2new\Ltke22.mdb"</definedName>
    <definedName name="Button_21">"Ltke22_LTKE1_0798__3__Таблица"</definedName>
    <definedName name="chel20">[1]рік!#REF!</definedName>
    <definedName name="Excel_BuiltIn_Print_Area_1">#REF!</definedName>
    <definedName name="Excel_BuiltIn_Print_Area_3">#REF!</definedName>
    <definedName name="Excel_BuiltIn_Print_Area_9">#REF!</definedName>
    <definedName name="fdf">#REF!</definedName>
    <definedName name="fsdgfag">#REF!</definedName>
    <definedName name="Ltke22_LTKE1_0798__3__Таблица">#REF!</definedName>
    <definedName name="QКТМ">[1]рік!#REF!</definedName>
    <definedName name="QКТМ1">[1]рік!#REF!</definedName>
    <definedName name="Qрозрах">[1]рік!#REF!</definedName>
    <definedName name="SHARDER_FORMULA_12_233_11_233_7">ROUND(#REF!/#REF!*100,2)</definedName>
    <definedName name="SHARED_FORMULA_11_232_11_232_6">ROUND(#REF!/#REF!*100,2)</definedName>
    <definedName name="SHARED_FORMULA_11_79_11_79_11">SUM(#REF!)</definedName>
    <definedName name="SHARED_FORMULA_11_80_11_80_11">#REF!+#REF!+#REF!</definedName>
    <definedName name="SHARED_FORMULA_11_87_11_87_11">#REF!+#REF!+#REF!</definedName>
    <definedName name="SHARED_FORMULA_13_232_13_232_6">ROUND(#REF!/#REF!*100,2)</definedName>
    <definedName name="SHARED_FORMULA_13_233_13_233_6">ROUND(#REF!/#REF!*100,2)</definedName>
    <definedName name="SHARED_FORMULA_13_236_13_236_6">ROUND(#REF!/#REF!*100,2)</definedName>
    <definedName name="SHARED_FORMULA_15_237_15_237_6">ROUND(#REF!/#REF!*100,2)</definedName>
    <definedName name="SHARED_FORMULA_2_232_2_232_6">#REF!</definedName>
    <definedName name="SHARED_FORMULA_23_59_23_59_6">#REF!+#REF!</definedName>
    <definedName name="SHARED_FORMULA_3_112_3_112_8">SUM(#REF!)</definedName>
    <definedName name="SHARED_FORMULA_3_151_3_151_7">SUM(#REF!)</definedName>
    <definedName name="SHARED_FORMULA_3_200_3_200_1">SUM(#REF!)</definedName>
    <definedName name="SHARED_FORMULA_3_22_3_22_9">SUM(#REF!)</definedName>
    <definedName name="SHARED_FORMULA_3_232_3_232_6">ROUND(#REF!/#REF!*100,2)</definedName>
    <definedName name="SHARED_FORMULA_3_233_3_233_6">ROUND(#REF!/#REF!*100,2)</definedName>
    <definedName name="SHARED_FORMULA_3_234_3_234_6">ROUND(#REF!/#REF!*100,2)</definedName>
    <definedName name="SHARED_FORMULA_3_235_3_235_6">ROUND(#REF!/#REF!*100,2)</definedName>
    <definedName name="SHARED_FORMULA_3_236_3_236_6">ROUND(#REF!/#REF!*100,2)</definedName>
    <definedName name="SHARED_FORMULA_3_242_3_242_1">SUM(#REF!)</definedName>
    <definedName name="SHARED_FORMULA_3_27_3_27_5">#REF!*#REF!</definedName>
    <definedName name="SHARED_FORMULA_3_322_3_322_1">SUM(#REF!)</definedName>
    <definedName name="SHARED_FORMULA_3_42_3_42_5">#REF!*#REF!</definedName>
    <definedName name="SHARED_FORMULA_3_68_3_68_8">SUM(#REF!)</definedName>
    <definedName name="SHARED_FORMULA_3_79_3_79_11">SUM(#REF!)</definedName>
    <definedName name="SHARED_FORMULA_3_80_3_80_11">#REF!+#REF!+#REF!</definedName>
    <definedName name="SHARED_FORMULA_3_87_3_87_11">#REF!+#REF!+#REF!</definedName>
    <definedName name="SHARED_FORMULA_4_10_4_10_10">#REF!</definedName>
    <definedName name="SHARED_FORMULA_4_100_4_100_1">SUM(#REF!)</definedName>
    <definedName name="SHARED_FORMULA_4_104_4_104_1">SUM(#REF!)</definedName>
    <definedName name="SHARED_FORMULA_4_108_4_108_7">#REF!</definedName>
    <definedName name="SHARED_FORMULA_4_113_4_113_8">#REF!+#REF!+#REF!</definedName>
    <definedName name="SHARED_FORMULA_4_114_4_114_1">SUM(#REF!)</definedName>
    <definedName name="SHARED_FORMULA_4_116_4_116_8">#REF!+#REF!+#REF!</definedName>
    <definedName name="SHARED_FORMULA_4_15_4_15_11">SUM(#REF!)</definedName>
    <definedName name="SHARED_FORMULA_4_152_4_152_7">#REF!+#REF!+#REF!</definedName>
    <definedName name="SHARED_FORMULA_4_154_4_154_7">#REF!+#REF!+#REF!</definedName>
    <definedName name="SHARED_FORMULA_4_158_4_158_1">SUM(#REF!)</definedName>
    <definedName name="SHARED_FORMULA_4_16_4_16_11">#REF!</definedName>
    <definedName name="SHARED_FORMULA_4_23_4_23_1">SUM(#REF!)</definedName>
    <definedName name="SHARED_FORMULA_4_24_4_24_8">SUM(#REF!)</definedName>
    <definedName name="SHARED_FORMULA_4_25_4_25_8">#REF!</definedName>
    <definedName name="SHARED_FORMULA_4_260_4_260_1">SUM(#REF!)</definedName>
    <definedName name="SHARED_FORMULA_4_261_4_261_1">#REF!+#REF!+#REF!</definedName>
    <definedName name="SHARED_FORMULA_4_29_4_29_5">#REF!*1.2</definedName>
    <definedName name="SHARED_FORMULA_4_304_4_304_1">SUM(#REF!)</definedName>
    <definedName name="SHARED_FORMULA_4_35_4_35_11">SUM(#REF!)</definedName>
    <definedName name="SHARED_FORMULA_4_356_4_356_1">SUM(#REF!)</definedName>
    <definedName name="SHARED_FORMULA_4_357_4_357_1">#REF!+#REF!</definedName>
    <definedName name="SHARED_FORMULA_4_36_4_36_11">#REF!</definedName>
    <definedName name="SHARED_FORMULA_4_360_4_360_1">#REF!+#REF!+#REF!+#REF!</definedName>
    <definedName name="SHARED_FORMULA_4_361_4_361_1">#REF!+#REF!</definedName>
    <definedName name="SHARED_FORMULA_4_362_4_362_1">#REF!</definedName>
    <definedName name="SHARED_FORMULA_4_363_4_363_1">#REF!+#REF!</definedName>
    <definedName name="SHARED_FORMULA_4_364_4_364_1">#REF!</definedName>
    <definedName name="SHARED_FORMULA_4_365_4_365_1">#REF!+#REF!</definedName>
    <definedName name="SHARED_FORMULA_4_366_4_366_1">#REF!</definedName>
    <definedName name="SHARED_FORMULA_4_40_4_40_1">SUM(#REF!)</definedName>
    <definedName name="SHARED_FORMULA_4_45_4_45_10">SUM(#REF!)</definedName>
    <definedName name="SHARED_FORMULA_4_45_4_45_5">#REF!*1.2</definedName>
    <definedName name="SHARED_FORMULA_4_46_4_46_10">#REF!</definedName>
    <definedName name="SHARED_FORMULA_4_47_4_47_10">#REF!+#REF!</definedName>
    <definedName name="SHARED_FORMULA_4_52_4_52_10">#REF!</definedName>
    <definedName name="SHARED_FORMULA_4_57_4_57_1">SUM(#REF!)</definedName>
    <definedName name="SHARED_FORMULA_4_64_4_64_7">#REF!+#REF!+#REF!</definedName>
    <definedName name="SHARED_FORMULA_4_69_4_69_8">#REF!</definedName>
    <definedName name="SHARED_FORMULA_4_81_4_81_1">SUM(#REF!)</definedName>
    <definedName name="SHARED_FORMULA_4_81_4_81_6">SUM(#REF!)</definedName>
    <definedName name="SHARED_FORMULA_5_59_5_59_6">#REF!+#REF!</definedName>
    <definedName name="SHARED_FORMULA_5_83_5_83_6">#REF!+#REF!</definedName>
    <definedName name="SHARED_FORMULA_6_384_6_384_1">#REF!-#REF!</definedName>
    <definedName name="SHARED_FORMULA_7_59_7_59_6">#REF!+#REF!</definedName>
    <definedName name="SHARED_FORMULA_7_83_7_83_6">#REF!+#REF!</definedName>
    <definedName name="Skk">[3]рік!#REF!</definedName>
    <definedName name="tgfaf">#REF!</definedName>
    <definedName name="voda100">[1]рік!#REF!</definedName>
    <definedName name="xff1">'[2]1_Структура по елементах'!#REF!</definedName>
    <definedName name="xgg">'[2]1_Структура по елементах'!#REF!</definedName>
    <definedName name="xgg1">'[2]1_Структура по елементах'!#REF!</definedName>
    <definedName name="xxx1">'[2]1_Структура по елементах'!#REF!</definedName>
    <definedName name="Z_3CAC8C1D_2F43_46C5_9552_49FE082DFB48_.wvu.Cols">#REF!</definedName>
    <definedName name="Z_3CAC8C1D_2F43_46C5_9552_49FE082DFB48_.wvu.Cols_1">#REF!</definedName>
    <definedName name="Z_3CAC8C1D_2F43_46C5_9552_49FE082DFB48_.wvu.Cols_2">(#REF!,#REF!)</definedName>
    <definedName name="Z_3CAC8C1D_2F43_46C5_9552_49FE082DFB48_.wvu.PrintArea">#REF!</definedName>
    <definedName name="Z_3CAC8C1D_2F43_46C5_9552_49FE082DFB48_.wvu.PrintArea_1">#REF!</definedName>
    <definedName name="Z_3CAC8C1D_2F43_46C5_9552_49FE082DFB48_.wvu.PrintTitles">#REF!</definedName>
    <definedName name="Z_3CAC8C1D_2F43_46C5_9552_49FE082DFB48_.wvu.PrintTitles_1">#REF!</definedName>
    <definedName name="Z_3CAC8C1D_2F43_46C5_9552_49FE082DFB48_.wvu.PrintTitles_2">#REF!</definedName>
    <definedName name="Z_3CAC8C1D_2F43_46C5_9552_49FE082DFB48_.wvu.PrintTitles_3">#REF!</definedName>
    <definedName name="Z_3CAC8C1D_2F43_46C5_9552_49FE082DFB48_.wvu.PrintTitles_4">#REF!</definedName>
    <definedName name="Z_3CAC8C1D_2F43_46C5_9552_49FE082DFB48_.wvu.PrintTitles_5">#REF!</definedName>
    <definedName name="Z_3CAC8C1D_2F43_46C5_9552_49FE082DFB48_.wvu.PrintTitles_6">#REF!</definedName>
    <definedName name="Z_3CAC8C1D_2F43_46C5_9552_49FE082DFB48_.wvu.Rows">(#REF!,#REF!)</definedName>
    <definedName name="Z_3CAC8C1D_2F43_46C5_9552_49FE082DFB48_.wvu.Rows_1">#REF!</definedName>
    <definedName name="Z_3CAC8C1D_2F43_46C5_9552_49FE082DFB48_.wvu.Rows_2">(#REF!,#REF!)</definedName>
    <definedName name="Z_BB70D038_E266_4DE9_B520_3E9C35ABBA97_.wvu.Cols">#REF!</definedName>
    <definedName name="Z_BB70D038_E266_4DE9_B520_3E9C35ABBA97_.wvu.Cols_1">#REF!</definedName>
    <definedName name="Z_BB70D038_E266_4DE9_B520_3E9C35ABBA97_.wvu.Cols_2">(#REF!,#REF!)</definedName>
    <definedName name="Z_BB70D038_E266_4DE9_B520_3E9C35ABBA97_.wvu.Cols_3">#REF!</definedName>
    <definedName name="Z_BB70D038_E266_4DE9_B520_3E9C35ABBA97_.wvu.PrintArea">#REF!</definedName>
    <definedName name="Z_BB70D038_E266_4DE9_B520_3E9C35ABBA97_.wvu.PrintArea_1">#REF!</definedName>
    <definedName name="Z_BB70D038_E266_4DE9_B520_3E9C35ABBA97_.wvu.PrintTitles">#REF!</definedName>
    <definedName name="Z_BB70D038_E266_4DE9_B520_3E9C35ABBA97_.wvu.PrintTitles_1">#REF!</definedName>
    <definedName name="Z_BB70D038_E266_4DE9_B520_3E9C35ABBA97_.wvu.PrintTitles_2">#REF!</definedName>
    <definedName name="Z_BB70D038_E266_4DE9_B520_3E9C35ABBA97_.wvu.PrintTitles_3">#REF!</definedName>
    <definedName name="Z_BB70D038_E266_4DE9_B520_3E9C35ABBA97_.wvu.PrintTitles_4">#REF!</definedName>
    <definedName name="Z_BB70D038_E266_4DE9_B520_3E9C35ABBA97_.wvu.PrintTitles_5">#REF!</definedName>
    <definedName name="Z_BB70D038_E266_4DE9_B520_3E9C35ABBA97_.wvu.PrintTitles_6">#REF!</definedName>
    <definedName name="Z_BB70D038_E266_4DE9_B520_3E9C35ABBA97_.wvu.Rows">(#REF!,#REF!)</definedName>
    <definedName name="Z_BB70D038_E266_4DE9_B520_3E9C35ABBA97_.wvu.Rows_1">#REF!</definedName>
    <definedName name="Z_BB70D038_E266_4DE9_B520_3E9C35ABBA97_.wvu.Rows_2">(#REF!,#REF!)</definedName>
    <definedName name="zzz1">'[2]1_Структура по елементах'!#REF!</definedName>
    <definedName name="Бюдж1">[1]рік!#REF!</definedName>
    <definedName name="Бюдж2">[1]рік!#REF!</definedName>
    <definedName name="Д">#REF!</definedName>
    <definedName name="іваіф">#REF!</definedName>
    <definedName name="Інші1">[1]рік!#REF!</definedName>
    <definedName name="Інші2">[1]рік!#REF!</definedName>
    <definedName name="клімат1">[1]рік!#REF!</definedName>
    <definedName name="клімат2">[1]рік!#REF!</definedName>
    <definedName name="клімат3">[1]рік!#REF!</definedName>
    <definedName name="КМКП_НАСЕЛЕННЯ">#REF!</definedName>
    <definedName name="КТМ1">[1]рік!#REF!</definedName>
    <definedName name="КТМ2">[1]рік!#REF!</definedName>
    <definedName name="КТМ3">[1]рік!#REF!</definedName>
    <definedName name="НАСЕЛЕННЯ">#REF!</definedName>
    <definedName name="_xlnm.Print_Area" localSheetId="2">'ГВП бюджет'!$I$16:$M$42</definedName>
    <definedName name="_xlnm.Print_Area" localSheetId="1">'Послуга нас.'!$C$2:$H$32</definedName>
    <definedName name="_xlnm.Print_Area" localSheetId="0">'Тарифи на ТЕ'!$B$99:$I$135</definedName>
    <definedName name="Розр1">[1]рік!#REF!</definedName>
    <definedName name="Розр2">[1]рік!#REF!</definedName>
    <definedName name="Розр3">[1]рік!#REF!</definedName>
  </definedNames>
  <calcPr calcId="125725"/>
</workbook>
</file>

<file path=xl/calcChain.xml><?xml version="1.0" encoding="utf-8"?>
<calcChain xmlns="http://schemas.openxmlformats.org/spreadsheetml/2006/main">
  <c r="E26" i="2"/>
  <c r="F26" s="1"/>
  <c r="H43" i="1"/>
  <c r="F43"/>
  <c r="D43"/>
  <c r="H38"/>
  <c r="F38"/>
  <c r="D38"/>
  <c r="H37"/>
  <c r="F37"/>
  <c r="D37"/>
  <c r="H36"/>
  <c r="F36"/>
  <c r="D36"/>
  <c r="H34"/>
  <c r="F34"/>
  <c r="D34"/>
  <c r="H33"/>
  <c r="F33"/>
  <c r="D33"/>
  <c r="H32"/>
  <c r="F32"/>
  <c r="D32"/>
  <c r="H31"/>
  <c r="F31"/>
  <c r="D31"/>
  <c r="H30"/>
  <c r="F30"/>
  <c r="D30"/>
  <c r="H29"/>
  <c r="F29"/>
  <c r="D29"/>
  <c r="H28"/>
  <c r="F28"/>
  <c r="D28"/>
  <c r="H27"/>
  <c r="F27"/>
  <c r="D27"/>
  <c r="H26"/>
  <c r="F26"/>
  <c r="D26"/>
  <c r="H25"/>
  <c r="F25"/>
  <c r="D25"/>
  <c r="H24"/>
  <c r="F24"/>
  <c r="D24"/>
  <c r="H23"/>
  <c r="F23"/>
  <c r="D23"/>
  <c r="H22"/>
  <c r="D22"/>
  <c r="H21"/>
  <c r="F21"/>
  <c r="D21"/>
  <c r="H20"/>
  <c r="F20"/>
  <c r="D20"/>
  <c r="H19"/>
  <c r="F19"/>
  <c r="D19"/>
  <c r="H18"/>
  <c r="F18"/>
  <c r="D18"/>
  <c r="H17"/>
  <c r="F17"/>
  <c r="D17"/>
  <c r="F16"/>
  <c r="F25" i="2" l="1"/>
  <c r="E18" i="1"/>
  <c r="G18"/>
  <c r="D16"/>
  <c r="D15" s="1"/>
  <c r="D35" s="1"/>
  <c r="D39" s="1"/>
  <c r="H16"/>
  <c r="H15" s="1"/>
  <c r="H35" s="1"/>
  <c r="H39" s="1"/>
  <c r="E19"/>
  <c r="G19"/>
  <c r="I19"/>
  <c r="E20"/>
  <c r="G20"/>
  <c r="I20"/>
  <c r="E21"/>
  <c r="G21"/>
  <c r="I21"/>
  <c r="F22"/>
  <c r="F15" s="1"/>
  <c r="F35" s="1"/>
  <c r="F39" s="1"/>
  <c r="E24"/>
  <c r="G24"/>
  <c r="I24"/>
  <c r="E25"/>
  <c r="G25"/>
  <c r="I25"/>
  <c r="E27"/>
  <c r="G27"/>
  <c r="I27"/>
  <c r="E28"/>
  <c r="G28"/>
  <c r="I28"/>
  <c r="E29"/>
  <c r="G29"/>
  <c r="I29"/>
  <c r="E31"/>
  <c r="G31"/>
  <c r="I31"/>
  <c r="E32"/>
  <c r="G32"/>
  <c r="I32"/>
  <c r="E33"/>
  <c r="G33"/>
  <c r="I33"/>
  <c r="E17"/>
  <c r="E16" s="1"/>
  <c r="G17"/>
  <c r="I17"/>
  <c r="I18"/>
  <c r="E23"/>
  <c r="E22" s="1"/>
  <c r="G23"/>
  <c r="I23"/>
  <c r="I22" s="1"/>
  <c r="E37"/>
  <c r="E36" s="1"/>
  <c r="G37"/>
  <c r="I37"/>
  <c r="I36" s="1"/>
  <c r="E38"/>
  <c r="G38"/>
  <c r="I38"/>
  <c r="I16" l="1"/>
  <c r="G30"/>
  <c r="I26"/>
  <c r="E26"/>
  <c r="G22"/>
  <c r="G16"/>
  <c r="I30"/>
  <c r="E30"/>
  <c r="G26"/>
  <c r="G36"/>
  <c r="G15"/>
  <c r="G35" s="1"/>
  <c r="I15"/>
  <c r="I35" s="1"/>
  <c r="I39" s="1"/>
  <c r="I40" s="1"/>
  <c r="E15"/>
  <c r="E35" s="1"/>
  <c r="E39" s="1"/>
  <c r="E40" s="1"/>
  <c r="G44" l="1"/>
  <c r="E41"/>
  <c r="E42" s="1"/>
  <c r="I41"/>
  <c r="I42" s="1"/>
  <c r="E44"/>
  <c r="G39"/>
  <c r="G40" s="1"/>
  <c r="I44"/>
  <c r="G41" l="1"/>
  <c r="G42" s="1"/>
</calcChain>
</file>

<file path=xl/sharedStrings.xml><?xml version="1.0" encoding="utf-8"?>
<sst xmlns="http://schemas.openxmlformats.org/spreadsheetml/2006/main" count="380" uniqueCount="135">
  <si>
    <t>Ніжинської міської ради</t>
  </si>
  <si>
    <t>№ пп</t>
  </si>
  <si>
    <t>Найменування показників</t>
  </si>
  <si>
    <t>Для потреб населення</t>
  </si>
  <si>
    <t>Для потреб бюджетних установ</t>
  </si>
  <si>
    <t>Для потреб інших споживачів</t>
  </si>
  <si>
    <t>тис.грн. на рік</t>
  </si>
  <si>
    <t>грн./Гкал</t>
  </si>
  <si>
    <t>Виробнича собівартість, у т.ч.</t>
  </si>
  <si>
    <t>1.1</t>
  </si>
  <si>
    <t>прямі матеріальні витрати, у т.ч.</t>
  </si>
  <si>
    <t>1.1.1</t>
  </si>
  <si>
    <t xml:space="preserve">витрати на паливо </t>
  </si>
  <si>
    <t>1.1.2</t>
  </si>
  <si>
    <t>витрати на електроенергію</t>
  </si>
  <si>
    <t>1.1.3</t>
  </si>
  <si>
    <t>вода  для технологічних потреб та водовідведення</t>
  </si>
  <si>
    <t>1.1.4</t>
  </si>
  <si>
    <t>матеріали, запасні частини та інші матеріальні ресурси</t>
  </si>
  <si>
    <t>1.2</t>
  </si>
  <si>
    <t>прямі витрати на оплату праці </t>
  </si>
  <si>
    <t>1.3</t>
  </si>
  <si>
    <t>інші прямі витрати</t>
  </si>
  <si>
    <t>1.3.1.</t>
  </si>
  <si>
    <t>відрахування на соціальні заходи </t>
  </si>
  <si>
    <t>1.3.2</t>
  </si>
  <si>
    <t>амортизація</t>
  </si>
  <si>
    <t>1.3.3</t>
  </si>
  <si>
    <t xml:space="preserve">інші прямі витрати </t>
  </si>
  <si>
    <t>1.4</t>
  </si>
  <si>
    <t xml:space="preserve">загальновиробничі витрати, у т.ч.: </t>
  </si>
  <si>
    <t>1.4.1.</t>
  </si>
  <si>
    <t>1.4.2</t>
  </si>
  <si>
    <t>1.4.3</t>
  </si>
  <si>
    <t xml:space="preserve">інші витрати </t>
  </si>
  <si>
    <t>2</t>
  </si>
  <si>
    <t>Адміністративні витрати, у тому числі:  </t>
  </si>
  <si>
    <t>2.1</t>
  </si>
  <si>
    <t>2.2</t>
  </si>
  <si>
    <t>2.3</t>
  </si>
  <si>
    <t>3</t>
  </si>
  <si>
    <t>Фівнансові витрати</t>
  </si>
  <si>
    <t>4</t>
  </si>
  <si>
    <t>Повна собівартість</t>
  </si>
  <si>
    <t>5</t>
  </si>
  <si>
    <t>Розрахунковий прибуток</t>
  </si>
  <si>
    <t>5.1</t>
  </si>
  <si>
    <t>податок на прибуток</t>
  </si>
  <si>
    <t>5.2</t>
  </si>
  <si>
    <t>на розвиток виробництва (виробничі інвестиції)</t>
  </si>
  <si>
    <t>6</t>
  </si>
  <si>
    <t>Вартість виробництва теплової енергії за відповідними тарифами</t>
  </si>
  <si>
    <t>7</t>
  </si>
  <si>
    <t>Тарифи на виробництво теплової енергії, грн./Гкал</t>
  </si>
  <si>
    <t>8</t>
  </si>
  <si>
    <t>Податок на додану вартість</t>
  </si>
  <si>
    <t>9</t>
  </si>
  <si>
    <t>Тарифи на виробництво теплової енергії з ПДВ, грн./Гкал</t>
  </si>
  <si>
    <t>10</t>
  </si>
  <si>
    <t>Обсяг реалізації теплової енергії власним споживачам, Гкал</t>
  </si>
  <si>
    <t>Рівень рентабельності</t>
  </si>
  <si>
    <t>Т.в.о. директора ТОВ "НіжинТеплоМережі"</t>
  </si>
  <si>
    <t>Ісаєнко Л.М.</t>
  </si>
  <si>
    <t>Вартість транспортування теплової енергії за відповідними тарифами</t>
  </si>
  <si>
    <t>Тарифи на транспортування теплової енергії, грн./Гкал</t>
  </si>
  <si>
    <t>Тарифи на транспортування теплової енергії з ПДВ, грн./Гкал</t>
  </si>
  <si>
    <t>Вартість постачання теплової енергії за відповідними тарифами</t>
  </si>
  <si>
    <t>Тарифи на постачання теплової енергії, грн./Гкал</t>
  </si>
  <si>
    <t>Тарифи на постачання теплової енергії з ПДВ, грн./Гкал</t>
  </si>
  <si>
    <t xml:space="preserve">витрати на електроенергія </t>
  </si>
  <si>
    <t>Вартість  теплової енергії за відповідними тарифами</t>
  </si>
  <si>
    <t>Тарифи на  теплову енергію, грн./Гкал</t>
  </si>
  <si>
    <t>Тарифи на  теплову енергію з ПДВ, грн./Гкал</t>
  </si>
  <si>
    <t xml:space="preserve">             до рішення виконавчого комітету</t>
  </si>
  <si>
    <t xml:space="preserve">              №              від                  2017 р.</t>
  </si>
  <si>
    <t>Структура одноставкових тарифів на послуги з централізованого опалення та централізованого постачання гарячої води, що надаються населенню</t>
  </si>
  <si>
    <t>№ з/п</t>
  </si>
  <si>
    <t>Назва показника</t>
  </si>
  <si>
    <t xml:space="preserve">Послуга з централізованого опалення </t>
  </si>
  <si>
    <t>Послуга з централізованого постачання гарячої води</t>
  </si>
  <si>
    <t xml:space="preserve"> для абонентів житлових будинків з будинковими та квартирними приладами обліку теплової енергії</t>
  </si>
  <si>
    <t xml:space="preserve"> для абонентів житлових будинків без будинкових та квартирних приладів обліку теплової енергії</t>
  </si>
  <si>
    <t>за умови підключення рушникосушиль-ників до системи гарячого водопостачання</t>
  </si>
  <si>
    <t>за умови відсутності рушникосушиль-ників</t>
  </si>
  <si>
    <t>грн/Гкал</t>
  </si>
  <si>
    <t>грн/м2 на рік</t>
  </si>
  <si>
    <t>грн/м3</t>
  </si>
  <si>
    <t xml:space="preserve">Собівартість власної теплової енергії, врахована у встановлених тарифах на теплову енергію для потреб населення </t>
  </si>
  <si>
    <t>Витрати на утримання абонентської служби,                          усього, у т. ч.:</t>
  </si>
  <si>
    <t xml:space="preserve"> 2.1</t>
  </si>
  <si>
    <t xml:space="preserve">витрати на оплату праці </t>
  </si>
  <si>
    <t xml:space="preserve"> 2.2</t>
  </si>
  <si>
    <t xml:space="preserve">внески на соціальні заходи </t>
  </si>
  <si>
    <t xml:space="preserve"> 2.3</t>
  </si>
  <si>
    <t>інші витрати абонентської служби</t>
  </si>
  <si>
    <t>Витрати  з проведення періодичної повірки, обслуговування і ремонту квартирних засобів обліку, у тому числі їх демонтажу, транспортування та монтажу після повірки</t>
  </si>
  <si>
    <t>x</t>
  </si>
  <si>
    <t>Витрати на придбання води на послуги з централізованого постачання гарячої води</t>
  </si>
  <si>
    <t>Решта витрат, крім послуг банку</t>
  </si>
  <si>
    <t>Собівартість послуг без урахування послуг банку</t>
  </si>
  <si>
    <t>Послуги банку</t>
  </si>
  <si>
    <t>Повна планова собівартість послуг з урахуванням послуг банку</t>
  </si>
  <si>
    <t>Розрахунковий прибуток, усього, у т. ч.:</t>
  </si>
  <si>
    <t xml:space="preserve"> 9.1</t>
  </si>
  <si>
    <t>чистий прибуток</t>
  </si>
  <si>
    <t xml:space="preserve"> 9.2</t>
  </si>
  <si>
    <t>Плановані тарифи на послуги</t>
  </si>
  <si>
    <t>Плановані тарифи на послуги з ПДВ</t>
  </si>
  <si>
    <t>Планований тариф на послугу з централізованого опалення, грн/м.кв за місяць протягом опалювального періоду, з ПДВ</t>
  </si>
  <si>
    <t>х</t>
  </si>
  <si>
    <t xml:space="preserve"> Планована тривалість опалювального періоду, діб</t>
  </si>
  <si>
    <t>Структура тарифів на послугу з централізованого постачання гарячої води  для потреб управителів багатоквартирних будинків</t>
  </si>
  <si>
    <t xml:space="preserve"> для потреб управителів багатоквартирних будинків</t>
  </si>
  <si>
    <t>у тому числі:</t>
  </si>
  <si>
    <t>з рушникосушильниками</t>
  </si>
  <si>
    <t>без рушникосушильників</t>
  </si>
  <si>
    <t>грн/куб.м</t>
  </si>
  <si>
    <t>1.</t>
  </si>
  <si>
    <t>Собівартість власної теплової енергії, врахована у встановлених тарифах на теплову енергію</t>
  </si>
  <si>
    <t>2.</t>
  </si>
  <si>
    <t>Витрати на придбання води для послуги з гарячого водопостачання</t>
  </si>
  <si>
    <t>3.</t>
  </si>
  <si>
    <t>Розрахунковий прибуток, 
усього, у т.ч.:</t>
  </si>
  <si>
    <t>3.1.</t>
  </si>
  <si>
    <t>3.2.</t>
  </si>
  <si>
    <t>4.</t>
  </si>
  <si>
    <t>Додаток   7</t>
  </si>
  <si>
    <t>5.</t>
  </si>
  <si>
    <t>для потреб бюджетних установ</t>
  </si>
  <si>
    <t>для потреб інших споживачів</t>
  </si>
  <si>
    <t>Структура тарифів на послугу з централізованого постачання гарячої води  для потреб  бюджетних установ та інших споживачів</t>
  </si>
  <si>
    <t>Структура розрахункових тарифів на виробництво теплової енергії Товариства з обмеженою відповідальністю "НіжинТеплоМережі"</t>
  </si>
  <si>
    <t>Структура розрахункових тарифів на транспортування  теплової енергіїТовариства з обмеженою відповідальністю "НіжинТеплоМережі"</t>
  </si>
  <si>
    <t>Структура розрахункових тарифів на постачання теплової енергії  Товариства з обмеженою відповідальністю "НіжинТеплоМережі"</t>
  </si>
  <si>
    <t>Структура розрахункових тарифів на теплову енергію Товариства з обмеженою відповідальністю "НіжинТеплоМережі"</t>
  </si>
</sst>
</file>

<file path=xl/styles.xml><?xml version="1.0" encoding="utf-8"?>
<styleSheet xmlns="http://schemas.openxmlformats.org/spreadsheetml/2006/main">
  <numFmts count="13"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0.000"/>
    <numFmt numFmtId="165" formatCode="_-* #,##0.00\ _г_р_н_._-;\-* #,##0.00\ _г_р_н_._-;_-* &quot;-&quot;??\ _г_р_н_._-;_-@_-"/>
    <numFmt numFmtId="166" formatCode="#,##0.000"/>
    <numFmt numFmtId="167" formatCode="0.0"/>
    <numFmt numFmtId="168" formatCode="_-* #,##0\ _р_._-;\-* #,##0\ _р_._-;_-* &quot;-&quot;\ _р_._-;_-@_-"/>
    <numFmt numFmtId="169" formatCode="_-* #,##0.00\ _р_._-;\-* #,##0.00\ _р_._-;_-* &quot;-&quot;??\ _р_._-;_-@_-"/>
    <numFmt numFmtId="170" formatCode="_-* #,##0\ _к_._-;\-* #,##0\ _к_._-;_-* &quot;-&quot;\ _к_._-;_-@_-"/>
    <numFmt numFmtId="171" formatCode="_(* #,##0.00_);_(* \(#,##0.00\);_(* &quot;-&quot;??_);_(@_)"/>
    <numFmt numFmtId="172" formatCode="_-* #,##0.00_₴_-;\-* #,##0.00_₴_-;_-* &quot;-&quot;??_₴_-;_-@_-"/>
    <numFmt numFmtId="173" formatCode="_-* #,##0.0\ _г_р_н_._-;\-* #,##0.0\ _г_р_н_._-;_-* &quot;-&quot;??\ _г_р_н_._-;_-@_-"/>
    <numFmt numFmtId="174" formatCode="_-* #,##0.00\ _₽_-;\-* #,##0.00\ _₽_-;_-* &quot;-&quot;??\ _₽_-;_-@_-"/>
  </numFmts>
  <fonts count="67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</font>
    <font>
      <sz val="11"/>
      <color indexed="9"/>
      <name val="Calibri"/>
      <family val="2"/>
      <charset val="204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Cyr"/>
    </font>
    <font>
      <sz val="14"/>
      <name val="Arial"/>
      <family val="2"/>
      <charset val="204"/>
    </font>
    <font>
      <b/>
      <i/>
      <sz val="10"/>
      <name val="Arial"/>
      <family val="2"/>
      <charset val="204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 Cyr"/>
      <charset val="204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9"/>
      <color indexed="8"/>
      <name val="Arial"/>
      <family val="2"/>
      <charset val="204"/>
    </font>
    <font>
      <sz val="8"/>
      <color indexed="8"/>
      <name val="Arial"/>
      <family val="2"/>
      <charset val="204"/>
    </font>
    <font>
      <sz val="10"/>
      <name val="Arial Cyr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62"/>
      <name val="Calibri"/>
      <family val="2"/>
      <charset val="204"/>
    </font>
    <font>
      <sz val="1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theme="1"/>
      <name val="Calibri"/>
      <family val="2"/>
      <scheme val="minor"/>
    </font>
    <font>
      <sz val="11"/>
      <color indexed="52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62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19"/>
      <name val="Calibri"/>
      <family val="2"/>
      <charset val="204"/>
    </font>
    <font>
      <sz val="12"/>
      <name val="Courier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10"/>
      <name val="Arial Cyr"/>
      <family val="2"/>
      <charset val="204"/>
    </font>
    <font>
      <sz val="9"/>
      <color indexed="8"/>
      <name val="Times New Roman"/>
      <family val="2"/>
      <charset val="204"/>
    </font>
    <font>
      <sz val="11"/>
      <color indexed="10"/>
      <name val="Calibri"/>
      <family val="2"/>
      <charset val="204"/>
    </font>
    <font>
      <sz val="11"/>
      <color indexed="8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</fonts>
  <fills count="5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/>
      <right/>
      <top/>
      <bottom style="double">
        <color indexed="10"/>
      </bottom>
      <diagonal/>
    </border>
  </borders>
  <cellStyleXfs count="451">
    <xf numFmtId="0" fontId="0" fillId="0" borderId="0"/>
    <xf numFmtId="0" fontId="2" fillId="0" borderId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4" borderId="0" applyNumberFormat="0" applyBorder="0" applyAlignment="0" applyProtection="0"/>
    <xf numFmtId="0" fontId="12" fillId="7" borderId="0" applyNumberFormat="0" applyBorder="0" applyAlignment="0" applyProtection="0"/>
    <xf numFmtId="0" fontId="12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1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4" borderId="0" applyNumberFormat="0" applyBorder="0" applyAlignment="0" applyProtection="0"/>
    <xf numFmtId="0" fontId="13" fillId="6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5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5" borderId="0" applyNumberFormat="0" applyBorder="0" applyAlignment="0" applyProtection="0"/>
    <xf numFmtId="0" fontId="13" fillId="19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2" fillId="20" borderId="0" applyNumberFormat="0" applyBorder="0" applyAlignment="0" applyProtection="0"/>
    <xf numFmtId="0" fontId="12" fillId="13" borderId="0" applyNumberFormat="0" applyBorder="0" applyAlignment="0" applyProtection="0"/>
    <xf numFmtId="0" fontId="12" fillId="21" borderId="0" applyNumberFormat="0" applyBorder="0" applyAlignment="0" applyProtection="0"/>
    <xf numFmtId="0" fontId="12" fillId="20" borderId="0" applyNumberFormat="0" applyBorder="0" applyAlignment="0" applyProtection="0"/>
    <xf numFmtId="0" fontId="12" fillId="10" borderId="0" applyNumberFormat="0" applyBorder="0" applyAlignment="0" applyProtection="0"/>
    <xf numFmtId="0" fontId="12" fillId="5" borderId="0" applyNumberFormat="0" applyBorder="0" applyAlignment="0" applyProtection="0"/>
    <xf numFmtId="0" fontId="13" fillId="10" borderId="0" applyNumberFormat="0" applyBorder="0" applyAlignment="0" applyProtection="0"/>
    <xf numFmtId="0" fontId="13" fillId="22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13" borderId="0" applyNumberFormat="0" applyBorder="0" applyAlignment="0" applyProtection="0"/>
    <xf numFmtId="0" fontId="13" fillId="23" borderId="0" applyNumberFormat="0" applyBorder="0" applyAlignment="0" applyProtection="0"/>
    <xf numFmtId="0" fontId="13" fillId="13" borderId="0" applyNumberFormat="0" applyBorder="0" applyAlignment="0" applyProtection="0"/>
    <xf numFmtId="0" fontId="13" fillId="1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3" fillId="24" borderId="0" applyNumberFormat="0" applyBorder="0" applyAlignment="0" applyProtection="0"/>
    <xf numFmtId="0" fontId="13" fillId="21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6" borderId="0" applyNumberFormat="0" applyBorder="0" applyAlignment="0" applyProtection="0"/>
    <xf numFmtId="0" fontId="13" fillId="11" borderId="0" applyNumberFormat="0" applyBorder="0" applyAlignment="0" applyProtection="0"/>
    <xf numFmtId="0" fontId="13" fillId="10" borderId="0" applyNumberFormat="0" applyBorder="0" applyAlignment="0" applyProtection="0"/>
    <xf numFmtId="0" fontId="13" fillId="22" borderId="0" applyNumberFormat="0" applyBorder="0" applyAlignment="0" applyProtection="0"/>
    <xf numFmtId="0" fontId="13" fillId="10" borderId="0" applyNumberFormat="0" applyBorder="0" applyAlignment="0" applyProtection="0"/>
    <xf numFmtId="0" fontId="13" fillId="7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3" fillId="26" borderId="0" applyNumberFormat="0" applyBorder="0" applyAlignment="0" applyProtection="0"/>
    <xf numFmtId="0" fontId="13" fillId="6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5" borderId="0" applyNumberFormat="0" applyBorder="0" applyAlignment="0" applyProtection="0"/>
    <xf numFmtId="0" fontId="13" fillId="17" borderId="0" applyNumberFormat="0" applyBorder="0" applyAlignment="0" applyProtection="0"/>
    <xf numFmtId="0" fontId="13" fillId="22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13" borderId="0" applyNumberFormat="0" applyBorder="0" applyAlignment="0" applyProtection="0"/>
    <xf numFmtId="0" fontId="14" fillId="21" borderId="0" applyNumberFormat="0" applyBorder="0" applyAlignment="0" applyProtection="0"/>
    <xf numFmtId="0" fontId="14" fillId="20" borderId="0" applyNumberFormat="0" applyBorder="0" applyAlignment="0" applyProtection="0"/>
    <xf numFmtId="0" fontId="14" fillId="28" borderId="0" applyNumberFormat="0" applyBorder="0" applyAlignment="0" applyProtection="0"/>
    <xf numFmtId="0" fontId="14" fillId="5" borderId="0" applyNumberFormat="0" applyBorder="0" applyAlignment="0" applyProtection="0"/>
    <xf numFmtId="0" fontId="15" fillId="29" borderId="0" applyNumberFormat="0" applyBorder="0" applyAlignment="0" applyProtection="0"/>
    <xf numFmtId="0" fontId="15" fillId="30" borderId="0" applyNumberFormat="0" applyBorder="0" applyAlignment="0" applyProtection="0"/>
    <xf numFmtId="0" fontId="15" fillId="29" borderId="0" applyNumberFormat="0" applyBorder="0" applyAlignment="0" applyProtection="0"/>
    <xf numFmtId="0" fontId="15" fillId="7" borderId="0" applyNumberFormat="0" applyBorder="0" applyAlignment="0" applyProtection="0"/>
    <xf numFmtId="0" fontId="15" fillId="13" borderId="0" applyNumberFormat="0" applyBorder="0" applyAlignment="0" applyProtection="0"/>
    <xf numFmtId="0" fontId="15" fillId="23" borderId="0" applyNumberFormat="0" applyBorder="0" applyAlignment="0" applyProtection="0"/>
    <xf numFmtId="0" fontId="15" fillId="13" borderId="0" applyNumberFormat="0" applyBorder="0" applyAlignment="0" applyProtection="0"/>
    <xf numFmtId="0" fontId="15" fillId="31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4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2" borderId="0" applyNumberFormat="0" applyBorder="0" applyAlignment="0" applyProtection="0"/>
    <xf numFmtId="0" fontId="15" fillId="11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28" borderId="0" applyNumberFormat="0" applyBorder="0" applyAlignment="0" applyProtection="0"/>
    <xf numFmtId="0" fontId="15" fillId="7" borderId="0" applyNumberFormat="0" applyBorder="0" applyAlignment="0" applyProtection="0"/>
    <xf numFmtId="0" fontId="15" fillId="35" borderId="0" applyNumberFormat="0" applyBorder="0" applyAlignment="0" applyProtection="0"/>
    <xf numFmtId="0" fontId="15" fillId="36" borderId="0" applyNumberFormat="0" applyBorder="0" applyAlignment="0" applyProtection="0"/>
    <xf numFmtId="0" fontId="15" fillId="35" borderId="0" applyNumberFormat="0" applyBorder="0" applyAlignment="0" applyProtection="0"/>
    <xf numFmtId="0" fontId="15" fillId="13" borderId="0" applyNumberFormat="0" applyBorder="0" applyAlignment="0" applyProtection="0"/>
    <xf numFmtId="0" fontId="15" fillId="30" borderId="0" applyNumberFormat="0" applyBorder="0" applyAlignment="0" applyProtection="0"/>
    <xf numFmtId="0" fontId="15" fillId="23" borderId="0" applyNumberFormat="0" applyBorder="0" applyAlignment="0" applyProtection="0"/>
    <xf numFmtId="0" fontId="15" fillId="25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36" borderId="0" applyNumberFormat="0" applyBorder="0" applyAlignment="0" applyProtection="0"/>
    <xf numFmtId="0" fontId="14" fillId="28" borderId="0" applyNumberFormat="0" applyBorder="0" applyAlignment="0" applyProtection="0"/>
    <xf numFmtId="0" fontId="14" fillId="37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4" fillId="28" borderId="0" applyNumberFormat="0" applyBorder="0" applyAlignment="0" applyProtection="0"/>
    <xf numFmtId="0" fontId="14" fillId="31" borderId="0" applyNumberFormat="0" applyBorder="0" applyAlignment="0" applyProtection="0"/>
    <xf numFmtId="0" fontId="16" fillId="11" borderId="0" applyNumberFormat="0" applyBorder="0" applyAlignment="0" applyProtection="0"/>
    <xf numFmtId="0" fontId="17" fillId="4" borderId="2" applyNumberFormat="0" applyAlignment="0" applyProtection="0"/>
    <xf numFmtId="0" fontId="17" fillId="4" borderId="2" applyNumberFormat="0" applyAlignment="0" applyProtection="0"/>
    <xf numFmtId="0" fontId="18" fillId="39" borderId="3" applyNumberFormat="0" applyAlignment="0" applyProtection="0"/>
    <xf numFmtId="165" fontId="19" fillId="0" borderId="0" applyFont="0" applyFill="0" applyBorder="0" applyAlignment="0" applyProtection="0"/>
    <xf numFmtId="0" fontId="2" fillId="0" borderId="4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166" fontId="2" fillId="0" borderId="5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166" fontId="2" fillId="0" borderId="5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/>
    </xf>
    <xf numFmtId="0" fontId="2" fillId="0" borderId="6" applyNumberFormat="0" applyFill="0" applyProtection="0">
      <alignment vertical="top" wrapText="1"/>
    </xf>
    <xf numFmtId="0" fontId="2" fillId="0" borderId="5" applyNumberFormat="0" applyFill="0" applyProtection="0">
      <alignment vertical="top"/>
    </xf>
    <xf numFmtId="0" fontId="2" fillId="0" borderId="6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166" fontId="2" fillId="0" borderId="5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0" fontId="2" fillId="0" borderId="5" applyNumberFormat="0" applyFill="0" applyProtection="0">
      <alignment vertical="top" wrapText="1"/>
    </xf>
    <xf numFmtId="166" fontId="2" fillId="0" borderId="5" applyFill="0" applyProtection="0">
      <alignment vertical="top" wrapText="1"/>
    </xf>
    <xf numFmtId="0" fontId="20" fillId="0" borderId="0" applyNumberFormat="0" applyFill="0" applyBorder="0" applyProtection="0">
      <alignment horizontal="center" vertical="top"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0" fontId="21" fillId="0" borderId="7" applyNumberFormat="0" applyFill="0" applyProtection="0">
      <alignment wrapText="1"/>
    </xf>
    <xf numFmtId="166" fontId="21" fillId="0" borderId="7" applyFill="0" applyProtection="0">
      <alignment wrapText="1"/>
    </xf>
    <xf numFmtId="0" fontId="3" fillId="0" borderId="1" applyNumberFormat="0" applyFill="0" applyProtection="0">
      <alignment horizontal="center" vertical="top" wrapText="1"/>
    </xf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22" fillId="0" borderId="0" applyNumberFormat="0" applyFill="0" applyBorder="0" applyAlignment="0" applyProtection="0"/>
    <xf numFmtId="0" fontId="23" fillId="14" borderId="0" applyNumberFormat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0"/>
    <xf numFmtId="0" fontId="28" fillId="5" borderId="2" applyNumberFormat="0" applyAlignment="0" applyProtection="0"/>
    <xf numFmtId="0" fontId="28" fillId="5" borderId="2" applyNumberFormat="0" applyAlignment="0" applyProtection="0"/>
    <xf numFmtId="0" fontId="29" fillId="0" borderId="11" applyNumberFormat="0" applyFill="0" applyAlignment="0" applyProtection="0"/>
    <xf numFmtId="0" fontId="30" fillId="21" borderId="0" applyNumberFormat="0" applyBorder="0" applyAlignment="0" applyProtection="0"/>
    <xf numFmtId="0" fontId="27" fillId="0" borderId="0"/>
    <xf numFmtId="0" fontId="27" fillId="0" borderId="0"/>
    <xf numFmtId="0" fontId="19" fillId="6" borderId="12" applyNumberFormat="0" applyFont="0" applyAlignment="0" applyProtection="0"/>
    <xf numFmtId="0" fontId="19" fillId="6" borderId="12" applyNumberFormat="0" applyFont="0" applyAlignment="0" applyProtection="0"/>
    <xf numFmtId="0" fontId="31" fillId="4" borderId="13" applyNumberFormat="0" applyAlignment="0" applyProtection="0"/>
    <xf numFmtId="0" fontId="31" fillId="4" borderId="13" applyNumberFormat="0" applyAlignment="0" applyProtection="0"/>
    <xf numFmtId="0" fontId="32" fillId="4" borderId="0">
      <alignment horizontal="center" vertical="center"/>
    </xf>
    <xf numFmtId="0" fontId="33" fillId="4" borderId="0">
      <alignment horizontal="left" vertical="center"/>
    </xf>
    <xf numFmtId="0" fontId="34" fillId="0" borderId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6" fillId="0" borderId="14" applyNumberFormat="0" applyFill="0" applyAlignment="0" applyProtection="0"/>
    <xf numFmtId="0" fontId="37" fillId="0" borderId="0" applyNumberFormat="0" applyFill="0" applyBorder="0" applyAlignment="0" applyProtection="0"/>
    <xf numFmtId="0" fontId="15" fillId="40" borderId="0" applyNumberFormat="0" applyBorder="0" applyAlignment="0" applyProtection="0"/>
    <xf numFmtId="0" fontId="15" fillId="41" borderId="0" applyNumberFormat="0" applyBorder="0" applyAlignment="0" applyProtection="0"/>
    <xf numFmtId="0" fontId="15" fillId="40" borderId="0" applyNumberFormat="0" applyBorder="0" applyAlignment="0" applyProtection="0"/>
    <xf numFmtId="0" fontId="15" fillId="42" borderId="0" applyNumberFormat="0" applyBorder="0" applyAlignment="0" applyProtection="0"/>
    <xf numFmtId="0" fontId="15" fillId="43" borderId="0" applyNumberFormat="0" applyBorder="0" applyAlignment="0" applyProtection="0"/>
    <xf numFmtId="0" fontId="15" fillId="44" borderId="0" applyNumberFormat="0" applyBorder="0" applyAlignment="0" applyProtection="0"/>
    <xf numFmtId="0" fontId="15" fillId="43" borderId="0" applyNumberFormat="0" applyBorder="0" applyAlignment="0" applyProtection="0"/>
    <xf numFmtId="0" fontId="15" fillId="31" borderId="0" applyNumberFormat="0" applyBorder="0" applyAlignment="0" applyProtection="0"/>
    <xf numFmtId="0" fontId="15" fillId="45" borderId="0" applyNumberFormat="0" applyBorder="0" applyAlignment="0" applyProtection="0"/>
    <xf numFmtId="0" fontId="15" fillId="46" borderId="0" applyNumberFormat="0" applyBorder="0" applyAlignment="0" applyProtection="0"/>
    <xf numFmtId="0" fontId="15" fillId="45" borderId="0" applyNumberFormat="0" applyBorder="0" applyAlignment="0" applyProtection="0"/>
    <xf numFmtId="0" fontId="15" fillId="26" borderId="0" applyNumberFormat="0" applyBorder="0" applyAlignment="0" applyProtection="0"/>
    <xf numFmtId="0" fontId="15" fillId="32" borderId="0" applyNumberFormat="0" applyBorder="0" applyAlignment="0" applyProtection="0"/>
    <xf numFmtId="0" fontId="15" fillId="33" borderId="0" applyNumberFormat="0" applyBorder="0" applyAlignment="0" applyProtection="0"/>
    <xf numFmtId="0" fontId="15" fillId="32" borderId="0" applyNumberFormat="0" applyBorder="0" applyAlignment="0" applyProtection="0"/>
    <xf numFmtId="0" fontId="15" fillId="38" borderId="0" applyNumberFormat="0" applyBorder="0" applyAlignment="0" applyProtection="0"/>
    <xf numFmtId="0" fontId="15" fillId="28" borderId="0" applyNumberFormat="0" applyBorder="0" applyAlignment="0" applyProtection="0"/>
    <xf numFmtId="0" fontId="15" fillId="34" borderId="0" applyNumberFormat="0" applyBorder="0" applyAlignment="0" applyProtection="0"/>
    <xf numFmtId="0" fontId="15" fillId="28" borderId="0" applyNumberFormat="0" applyBorder="0" applyAlignment="0" applyProtection="0"/>
    <xf numFmtId="0" fontId="15" fillId="28" borderId="0" applyNumberFormat="0" applyBorder="0" applyAlignment="0" applyProtection="0"/>
    <xf numFmtId="0" fontId="15" fillId="31" borderId="0" applyNumberFormat="0" applyBorder="0" applyAlignment="0" applyProtection="0"/>
    <xf numFmtId="0" fontId="15" fillId="47" borderId="0" applyNumberFormat="0" applyBorder="0" applyAlignment="0" applyProtection="0"/>
    <xf numFmtId="0" fontId="15" fillId="31" borderId="0" applyNumberFormat="0" applyBorder="0" applyAlignment="0" applyProtection="0"/>
    <xf numFmtId="0" fontId="15" fillId="43" borderId="0" applyNumberFormat="0" applyBorder="0" applyAlignment="0" applyProtection="0"/>
    <xf numFmtId="0" fontId="15" fillId="41" borderId="0" applyNumberFormat="0" applyBorder="0" applyAlignment="0" applyProtection="0"/>
    <xf numFmtId="0" fontId="15" fillId="44" borderId="0" applyNumberFormat="0" applyBorder="0" applyAlignment="0" applyProtection="0"/>
    <xf numFmtId="0" fontId="15" fillId="46" borderId="0" applyNumberFormat="0" applyBorder="0" applyAlignment="0" applyProtection="0"/>
    <xf numFmtId="0" fontId="15" fillId="33" borderId="0" applyNumberFormat="0" applyBorder="0" applyAlignment="0" applyProtection="0"/>
    <xf numFmtId="0" fontId="15" fillId="34" borderId="0" applyNumberFormat="0" applyBorder="0" applyAlignment="0" applyProtection="0"/>
    <xf numFmtId="0" fontId="15" fillId="47" borderId="0" applyNumberFormat="0" applyBorder="0" applyAlignment="0" applyProtection="0"/>
    <xf numFmtId="0" fontId="38" fillId="19" borderId="2" applyNumberFormat="0" applyAlignment="0" applyProtection="0"/>
    <xf numFmtId="0" fontId="38" fillId="5" borderId="2" applyNumberFormat="0" applyAlignment="0" applyProtection="0"/>
    <xf numFmtId="0" fontId="38" fillId="19" borderId="2" applyNumberFormat="0" applyAlignment="0" applyProtection="0"/>
    <xf numFmtId="0" fontId="38" fillId="5" borderId="2" applyNumberFormat="0" applyAlignment="0" applyProtection="0"/>
    <xf numFmtId="0" fontId="38" fillId="21" borderId="2" applyNumberFormat="0" applyAlignment="0" applyProtection="0"/>
    <xf numFmtId="9" fontId="39" fillId="0" borderId="0" applyFont="0" applyFill="0" applyBorder="0" applyAlignment="0" applyProtection="0"/>
    <xf numFmtId="0" fontId="40" fillId="20" borderId="13" applyNumberFormat="0" applyAlignment="0" applyProtection="0"/>
    <xf numFmtId="0" fontId="40" fillId="48" borderId="13" applyNumberFormat="0" applyAlignment="0" applyProtection="0"/>
    <xf numFmtId="0" fontId="40" fillId="20" borderId="13" applyNumberFormat="0" applyAlignment="0" applyProtection="0"/>
    <xf numFmtId="0" fontId="40" fillId="4" borderId="13" applyNumberFormat="0" applyAlignment="0" applyProtection="0"/>
    <xf numFmtId="0" fontId="41" fillId="20" borderId="2" applyNumberFormat="0" applyAlignment="0" applyProtection="0"/>
    <xf numFmtId="0" fontId="41" fillId="48" borderId="2" applyNumberFormat="0" applyAlignment="0" applyProtection="0"/>
    <xf numFmtId="0" fontId="41" fillId="20" borderId="2" applyNumberFormat="0" applyAlignment="0" applyProtection="0"/>
    <xf numFmtId="0" fontId="42" fillId="4" borderId="2" applyNumberFormat="0" applyAlignment="0" applyProtection="0"/>
    <xf numFmtId="44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44" fontId="27" fillId="0" borderId="0" applyFont="0" applyFill="0" applyBorder="0" applyAlignment="0" applyProtection="0"/>
    <xf numFmtId="44" fontId="27" fillId="0" borderId="0" applyFont="0" applyFill="0" applyBorder="0" applyAlignment="0" applyProtection="0"/>
    <xf numFmtId="167" fontId="39" fillId="0" borderId="0" applyFill="0" applyBorder="0" applyAlignment="0" applyProtection="0"/>
    <xf numFmtId="0" fontId="43" fillId="15" borderId="0" applyNumberFormat="0" applyBorder="0" applyAlignment="0" applyProtection="0"/>
    <xf numFmtId="0" fontId="44" fillId="0" borderId="15" applyNumberFormat="0" applyFill="0" applyAlignment="0" applyProtection="0"/>
    <xf numFmtId="0" fontId="44" fillId="0" borderId="15" applyNumberFormat="0" applyFill="0" applyAlignment="0" applyProtection="0"/>
    <xf numFmtId="0" fontId="45" fillId="0" borderId="9" applyNumberFormat="0" applyFill="0" applyAlignment="0" applyProtection="0"/>
    <xf numFmtId="0" fontId="45" fillId="0" borderId="9" applyNumberFormat="0" applyFill="0" applyAlignment="0" applyProtection="0"/>
    <xf numFmtId="0" fontId="46" fillId="0" borderId="16" applyNumberFormat="0" applyFill="0" applyAlignment="0" applyProtection="0"/>
    <xf numFmtId="0" fontId="46" fillId="0" borderId="16" applyNumberFormat="0" applyFill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2" fillId="0" borderId="0"/>
    <xf numFmtId="0" fontId="39" fillId="0" borderId="0"/>
    <xf numFmtId="0" fontId="2" fillId="0" borderId="0"/>
    <xf numFmtId="0" fontId="2" fillId="0" borderId="0"/>
    <xf numFmtId="0" fontId="47" fillId="0" borderId="0"/>
    <xf numFmtId="0" fontId="13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2" fillId="0" borderId="0"/>
    <xf numFmtId="0" fontId="12" fillId="0" borderId="0"/>
    <xf numFmtId="0" fontId="1" fillId="0" borderId="0"/>
    <xf numFmtId="0" fontId="1" fillId="0" borderId="0"/>
    <xf numFmtId="0" fontId="47" fillId="0" borderId="0"/>
    <xf numFmtId="0" fontId="48" fillId="0" borderId="11" applyNumberFormat="0" applyFill="0" applyAlignment="0" applyProtection="0"/>
    <xf numFmtId="0" fontId="49" fillId="0" borderId="17" applyNumberFormat="0" applyFill="0" applyAlignment="0" applyProtection="0"/>
    <xf numFmtId="0" fontId="49" fillId="0" borderId="18" applyNumberFormat="0" applyFill="0" applyAlignment="0" applyProtection="0"/>
    <xf numFmtId="0" fontId="50" fillId="49" borderId="3" applyNumberFormat="0" applyAlignment="0" applyProtection="0"/>
    <xf numFmtId="0" fontId="50" fillId="39" borderId="3" applyNumberFormat="0" applyAlignment="0" applyProtection="0"/>
    <xf numFmtId="0" fontId="50" fillId="49" borderId="3" applyNumberFormat="0" applyAlignment="0" applyProtection="0"/>
    <xf numFmtId="0" fontId="50" fillId="39" borderId="3" applyNumberFormat="0" applyAlignment="0" applyProtection="0"/>
    <xf numFmtId="0" fontId="50" fillId="39" borderId="3" applyNumberFormat="0" applyAlignment="0" applyProtection="0"/>
    <xf numFmtId="0" fontId="51" fillId="0" borderId="0" applyNumberFormat="0" applyFill="0" applyBorder="0" applyAlignment="0" applyProtection="0"/>
    <xf numFmtId="0" fontId="51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3" fillId="21" borderId="0" applyNumberFormat="0" applyBorder="0" applyAlignment="0" applyProtection="0"/>
    <xf numFmtId="0" fontId="53" fillId="50" borderId="0" applyNumberFormat="0" applyBorder="0" applyAlignment="0" applyProtection="0"/>
    <xf numFmtId="0" fontId="53" fillId="21" borderId="0" applyNumberFormat="0" applyBorder="0" applyAlignment="0" applyProtection="0"/>
    <xf numFmtId="0" fontId="54" fillId="21" borderId="0" applyNumberFormat="0" applyBorder="0" applyAlignment="0" applyProtection="0"/>
    <xf numFmtId="0" fontId="41" fillId="48" borderId="2" applyNumberFormat="0" applyAlignment="0" applyProtection="0"/>
    <xf numFmtId="0" fontId="13" fillId="0" borderId="0"/>
    <xf numFmtId="0" fontId="55" fillId="0" borderId="0"/>
    <xf numFmtId="0" fontId="55" fillId="0" borderId="0"/>
    <xf numFmtId="0" fontId="55" fillId="0" borderId="0"/>
    <xf numFmtId="0" fontId="55" fillId="0" borderId="0"/>
    <xf numFmtId="0" fontId="2" fillId="0" borderId="0"/>
    <xf numFmtId="0" fontId="56" fillId="0" borderId="0"/>
    <xf numFmtId="0" fontId="56" fillId="0" borderId="0"/>
    <xf numFmtId="0" fontId="56" fillId="0" borderId="0"/>
    <xf numFmtId="0" fontId="27" fillId="0" borderId="0"/>
    <xf numFmtId="0" fontId="47" fillId="0" borderId="0"/>
    <xf numFmtId="0" fontId="1" fillId="0" borderId="0"/>
    <xf numFmtId="0" fontId="57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4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1" fillId="0" borderId="0"/>
    <xf numFmtId="0" fontId="13" fillId="0" borderId="0"/>
    <xf numFmtId="0" fontId="47" fillId="0" borderId="0"/>
    <xf numFmtId="0" fontId="19" fillId="0" borderId="0"/>
    <xf numFmtId="0" fontId="1" fillId="0" borderId="0"/>
    <xf numFmtId="0" fontId="27" fillId="0" borderId="0"/>
    <xf numFmtId="0" fontId="13" fillId="0" borderId="0"/>
    <xf numFmtId="0" fontId="2" fillId="0" borderId="0"/>
    <xf numFmtId="0" fontId="27" fillId="0" borderId="0"/>
    <xf numFmtId="0" fontId="2" fillId="0" borderId="0"/>
    <xf numFmtId="0" fontId="3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2" fillId="0" borderId="0"/>
    <xf numFmtId="0" fontId="1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13" fillId="0" borderId="0"/>
    <xf numFmtId="0" fontId="13" fillId="0" borderId="0"/>
    <xf numFmtId="0" fontId="13" fillId="0" borderId="0"/>
    <xf numFmtId="0" fontId="2" fillId="0" borderId="0"/>
    <xf numFmtId="0" fontId="12" fillId="0" borderId="0"/>
    <xf numFmtId="0" fontId="13" fillId="0" borderId="0"/>
    <xf numFmtId="0" fontId="1" fillId="0" borderId="0"/>
    <xf numFmtId="0" fontId="27" fillId="0" borderId="0"/>
    <xf numFmtId="0" fontId="1" fillId="0" borderId="0"/>
    <xf numFmtId="0" fontId="47" fillId="0" borderId="0"/>
    <xf numFmtId="0" fontId="47" fillId="0" borderId="0"/>
    <xf numFmtId="0" fontId="1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27" fillId="0" borderId="0"/>
    <xf numFmtId="0" fontId="1" fillId="0" borderId="0"/>
    <xf numFmtId="0" fontId="47" fillId="0" borderId="0"/>
    <xf numFmtId="0" fontId="1" fillId="0" borderId="0"/>
    <xf numFmtId="0" fontId="1" fillId="0" borderId="0"/>
    <xf numFmtId="0" fontId="13" fillId="0" borderId="0"/>
    <xf numFmtId="0" fontId="12" fillId="0" borderId="0"/>
    <xf numFmtId="0" fontId="1" fillId="0" borderId="0"/>
    <xf numFmtId="0" fontId="19" fillId="0" borderId="0"/>
    <xf numFmtId="0" fontId="12" fillId="0" borderId="0"/>
    <xf numFmtId="0" fontId="55" fillId="0" borderId="0"/>
    <xf numFmtId="0" fontId="12" fillId="0" borderId="0"/>
    <xf numFmtId="0" fontId="47" fillId="0" borderId="0"/>
    <xf numFmtId="0" fontId="2" fillId="0" borderId="0"/>
    <xf numFmtId="0" fontId="2" fillId="0" borderId="0"/>
    <xf numFmtId="0" fontId="2" fillId="0" borderId="0"/>
    <xf numFmtId="0" fontId="12" fillId="0" borderId="0"/>
    <xf numFmtId="0" fontId="39" fillId="0" borderId="0"/>
    <xf numFmtId="0" fontId="49" fillId="0" borderId="17" applyNumberFormat="0" applyFill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1" borderId="0" applyNumberFormat="0" applyBorder="0" applyAlignment="0" applyProtection="0"/>
    <xf numFmtId="0" fontId="58" fillId="16" borderId="0" applyNumberFormat="0" applyBorder="0" applyAlignment="0" applyProtection="0"/>
    <xf numFmtId="0" fontId="58" fillId="12" borderId="0" applyNumberFormat="0" applyBorder="0" applyAlignment="0" applyProtection="0"/>
    <xf numFmtId="0" fontId="59" fillId="0" borderId="0" applyNumberFormat="0" applyFill="0" applyBorder="0" applyAlignment="0" applyProtection="0"/>
    <xf numFmtId="0" fontId="60" fillId="0" borderId="0"/>
    <xf numFmtId="0" fontId="13" fillId="6" borderId="12" applyNumberFormat="0" applyFont="0" applyAlignment="0" applyProtection="0"/>
    <xf numFmtId="0" fontId="12" fillId="51" borderId="12" applyNumberFormat="0" applyAlignment="0" applyProtection="0"/>
    <xf numFmtId="0" fontId="13" fillId="6" borderId="12" applyNumberFormat="0" applyFont="0" applyAlignment="0" applyProtection="0"/>
    <xf numFmtId="0" fontId="27" fillId="6" borderId="12" applyNumberFormat="0" applyFont="0" applyAlignment="0" applyProtection="0"/>
    <xf numFmtId="0" fontId="12" fillId="51" borderId="12" applyNumberFormat="0" applyAlignment="0" applyProtection="0"/>
    <xf numFmtId="9" fontId="47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39" fillId="0" borderId="0" applyFill="0" applyBorder="0" applyAlignment="0" applyProtection="0"/>
    <xf numFmtId="9" fontId="19" fillId="0" borderId="0" applyFont="0" applyFill="0" applyBorder="0" applyAlignment="0" applyProtection="0"/>
    <xf numFmtId="9" fontId="13" fillId="0" borderId="0" applyFill="0" applyBorder="0" applyAlignment="0" applyProtection="0"/>
    <xf numFmtId="9" fontId="27" fillId="0" borderId="0" applyFont="0" applyFill="0" applyBorder="0" applyAlignment="0" applyProtection="0"/>
    <xf numFmtId="9" fontId="2" fillId="0" borderId="0" applyFill="0" applyBorder="0" applyAlignment="0" applyProtection="0"/>
    <xf numFmtId="9" fontId="12" fillId="0" borderId="0" applyFont="0" applyFill="0" applyBorder="0" applyAlignment="0" applyProtection="0"/>
    <xf numFmtId="9" fontId="13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1" fillId="0" borderId="0" applyFont="0" applyFill="0" applyBorder="0" applyAlignment="0" applyProtection="0"/>
    <xf numFmtId="0" fontId="40" fillId="48" borderId="13" applyNumberFormat="0" applyAlignment="0" applyProtection="0"/>
    <xf numFmtId="0" fontId="48" fillId="0" borderId="11" applyNumberFormat="0" applyFill="0" applyAlignment="0" applyProtection="0"/>
    <xf numFmtId="0" fontId="62" fillId="0" borderId="19" applyNumberFormat="0" applyFill="0" applyAlignment="0" applyProtection="0"/>
    <xf numFmtId="0" fontId="53" fillId="50" borderId="0" applyNumberFormat="0" applyBorder="0" applyAlignment="0" applyProtection="0"/>
    <xf numFmtId="0" fontId="63" fillId="0" borderId="1"/>
    <xf numFmtId="0" fontId="62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168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170" fontId="27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43" fontId="13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17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13" fillId="0" borderId="0" applyFont="0" applyFill="0" applyBorder="0" applyAlignment="0" applyProtection="0"/>
    <xf numFmtId="174" fontId="2" fillId="0" borderId="0" applyFont="0" applyFill="0" applyBorder="0" applyAlignment="0" applyProtection="0"/>
    <xf numFmtId="43" fontId="12" fillId="0" borderId="0" applyFont="0" applyFill="0" applyBorder="0" applyAlignment="0" applyProtection="0"/>
    <xf numFmtId="0" fontId="43" fillId="14" borderId="0" applyNumberFormat="0" applyBorder="0" applyAlignment="0" applyProtection="0"/>
    <xf numFmtId="0" fontId="43" fillId="15" borderId="0" applyNumberFormat="0" applyBorder="0" applyAlignment="0" applyProtection="0"/>
    <xf numFmtId="0" fontId="43" fillId="14" borderId="0" applyNumberFormat="0" applyBorder="0" applyAlignment="0" applyProtection="0"/>
    <xf numFmtId="0" fontId="43" fillId="7" borderId="0" applyNumberFormat="0" applyBorder="0" applyAlignment="0" applyProtection="0"/>
  </cellStyleXfs>
  <cellXfs count="63">
    <xf numFmtId="0" fontId="0" fillId="0" borderId="0" xfId="0"/>
    <xf numFmtId="0" fontId="2" fillId="0" borderId="0" xfId="1"/>
    <xf numFmtId="0" fontId="3" fillId="0" borderId="0" xfId="1" applyFont="1"/>
    <xf numFmtId="0" fontId="4" fillId="0" borderId="0" xfId="1" applyFont="1"/>
    <xf numFmtId="0" fontId="6" fillId="0" borderId="1" xfId="1" applyFont="1" applyBorder="1" applyAlignment="1">
      <alignment horizontal="center" vertical="center"/>
    </xf>
    <xf numFmtId="1" fontId="7" fillId="0" borderId="1" xfId="1" applyNumberFormat="1" applyFont="1" applyBorder="1" applyAlignment="1">
      <alignment horizontal="center"/>
    </xf>
    <xf numFmtId="1" fontId="6" fillId="0" borderId="1" xfId="1" applyNumberFormat="1" applyFont="1" applyBorder="1" applyAlignment="1">
      <alignment horizontal="center"/>
    </xf>
    <xf numFmtId="1" fontId="8" fillId="0" borderId="1" xfId="1" applyNumberFormat="1" applyFont="1" applyBorder="1" applyAlignment="1">
      <alignment horizontal="left"/>
    </xf>
    <xf numFmtId="164" fontId="6" fillId="0" borderId="1" xfId="1" applyNumberFormat="1" applyFont="1" applyBorder="1" applyAlignment="1">
      <alignment horizontal="center"/>
    </xf>
    <xf numFmtId="2" fontId="6" fillId="0" borderId="1" xfId="1" applyNumberFormat="1" applyFont="1" applyBorder="1" applyAlignment="1">
      <alignment horizontal="center"/>
    </xf>
    <xf numFmtId="49" fontId="6" fillId="0" borderId="1" xfId="1" applyNumberFormat="1" applyFont="1" applyBorder="1" applyAlignment="1">
      <alignment horizontal="center"/>
    </xf>
    <xf numFmtId="0" fontId="8" fillId="0" borderId="1" xfId="1" applyFont="1" applyBorder="1"/>
    <xf numFmtId="49" fontId="4" fillId="0" borderId="1" xfId="1" applyNumberFormat="1" applyFont="1" applyBorder="1" applyAlignment="1">
      <alignment horizontal="center"/>
    </xf>
    <xf numFmtId="0" fontId="7" fillId="2" borderId="1" xfId="1" applyFont="1" applyFill="1" applyBorder="1" applyAlignment="1" applyProtection="1">
      <alignment horizontal="left" vertical="center" wrapText="1"/>
    </xf>
    <xf numFmtId="164" fontId="4" fillId="0" borderId="1" xfId="1" applyNumberFormat="1" applyFont="1" applyBorder="1" applyAlignment="1">
      <alignment horizontal="center"/>
    </xf>
    <xf numFmtId="2" fontId="4" fillId="0" borderId="1" xfId="1" applyNumberFormat="1" applyFont="1" applyBorder="1" applyAlignment="1">
      <alignment horizontal="center"/>
    </xf>
    <xf numFmtId="0" fontId="7" fillId="3" borderId="1" xfId="1" applyFont="1" applyFill="1" applyBorder="1" applyAlignment="1" applyProtection="1">
      <alignment horizontal="left" vertical="top" wrapText="1"/>
    </xf>
    <xf numFmtId="0" fontId="7" fillId="0" borderId="1" xfId="1" applyFont="1" applyFill="1" applyBorder="1" applyAlignment="1" applyProtection="1">
      <alignment horizontal="left" vertical="top" wrapText="1"/>
    </xf>
    <xf numFmtId="0" fontId="8" fillId="2" borderId="1" xfId="1" applyFont="1" applyFill="1" applyBorder="1" applyAlignment="1" applyProtection="1">
      <alignment wrapText="1"/>
    </xf>
    <xf numFmtId="0" fontId="8" fillId="0" borderId="1" xfId="1" applyFont="1" applyFill="1" applyBorder="1" applyAlignment="1" applyProtection="1">
      <alignment wrapText="1"/>
    </xf>
    <xf numFmtId="0" fontId="7" fillId="0" borderId="1" xfId="1" applyFont="1" applyFill="1" applyBorder="1" applyAlignment="1" applyProtection="1">
      <alignment wrapText="1"/>
    </xf>
    <xf numFmtId="4" fontId="2" fillId="0" borderId="0" xfId="1" applyNumberFormat="1"/>
    <xf numFmtId="0" fontId="7" fillId="2" borderId="1" xfId="1" applyFont="1" applyFill="1" applyBorder="1" applyAlignment="1" applyProtection="1">
      <alignment wrapText="1"/>
    </xf>
    <xf numFmtId="164" fontId="2" fillId="0" borderId="0" xfId="1" applyNumberFormat="1"/>
    <xf numFmtId="0" fontId="9" fillId="0" borderId="1" xfId="0" applyFont="1" applyBorder="1" applyAlignment="1">
      <alignment wrapText="1"/>
    </xf>
    <xf numFmtId="49" fontId="6" fillId="0" borderId="1" xfId="1" applyNumberFormat="1" applyFont="1" applyBorder="1" applyAlignment="1">
      <alignment horizontal="center" vertical="center"/>
    </xf>
    <xf numFmtId="0" fontId="8" fillId="0" borderId="1" xfId="1" applyFont="1" applyFill="1" applyBorder="1" applyAlignment="1" applyProtection="1">
      <alignment horizontal="left" vertical="center" wrapText="1"/>
    </xf>
    <xf numFmtId="0" fontId="6" fillId="0" borderId="1" xfId="1" applyFont="1" applyBorder="1" applyAlignment="1">
      <alignment horizontal="center"/>
    </xf>
    <xf numFmtId="0" fontId="11" fillId="0" borderId="0" xfId="1" applyFont="1"/>
    <xf numFmtId="2" fontId="2" fillId="0" borderId="0" xfId="1" applyNumberFormat="1"/>
    <xf numFmtId="0" fontId="64" fillId="0" borderId="0" xfId="0" applyFont="1"/>
    <xf numFmtId="0" fontId="0" fillId="0" borderId="0" xfId="0" applyAlignment="1">
      <alignment wrapText="1"/>
    </xf>
    <xf numFmtId="0" fontId="65" fillId="0" borderId="1" xfId="0" applyFont="1" applyBorder="1" applyAlignment="1">
      <alignment horizontal="center" vertical="center" wrapText="1"/>
    </xf>
    <xf numFmtId="0" fontId="65" fillId="0" borderId="1" xfId="0" applyFont="1" applyBorder="1" applyAlignment="1">
      <alignment horizontal="center" vertical="center"/>
    </xf>
    <xf numFmtId="0" fontId="64" fillId="0" borderId="1" xfId="0" applyFont="1" applyBorder="1" applyAlignment="1">
      <alignment horizontal="center"/>
    </xf>
    <xf numFmtId="0" fontId="64" fillId="0" borderId="1" xfId="0" applyFont="1" applyBorder="1" applyAlignment="1">
      <alignment horizontal="center" vertical="center"/>
    </xf>
    <xf numFmtId="0" fontId="64" fillId="0" borderId="1" xfId="0" applyFont="1" applyBorder="1" applyAlignment="1">
      <alignment wrapText="1"/>
    </xf>
    <xf numFmtId="2" fontId="64" fillId="0" borderId="1" xfId="0" applyNumberFormat="1" applyFont="1" applyBorder="1" applyAlignment="1">
      <alignment horizontal="center"/>
    </xf>
    <xf numFmtId="2" fontId="65" fillId="0" borderId="1" xfId="0" applyNumberFormat="1" applyFont="1" applyBorder="1" applyAlignment="1">
      <alignment horizontal="center"/>
    </xf>
    <xf numFmtId="3" fontId="64" fillId="0" borderId="1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Border="1" applyAlignment="1">
      <alignment horizontal="center"/>
    </xf>
    <xf numFmtId="0" fontId="9" fillId="0" borderId="0" xfId="328" applyFont="1" applyFill="1" applyBorder="1" applyAlignment="1" applyProtection="1">
      <alignment horizontal="center"/>
      <protection locked="0"/>
    </xf>
    <xf numFmtId="0" fontId="66" fillId="0" borderId="0" xfId="328" applyFont="1" applyFill="1" applyProtection="1">
      <protection locked="0"/>
    </xf>
    <xf numFmtId="0" fontId="66" fillId="3" borderId="1" xfId="307" applyFont="1" applyFill="1" applyBorder="1" applyAlignment="1" applyProtection="1">
      <alignment horizontal="center" vertical="center" wrapText="1"/>
    </xf>
    <xf numFmtId="0" fontId="66" fillId="3" borderId="1" xfId="307" applyFont="1" applyFill="1" applyBorder="1" applyAlignment="1" applyProtection="1">
      <alignment vertical="center" wrapText="1"/>
    </xf>
    <xf numFmtId="0" fontId="66" fillId="0" borderId="1" xfId="307" applyFont="1" applyFill="1" applyBorder="1" applyAlignment="1" applyProtection="1">
      <alignment horizontal="center" vertical="center" wrapText="1"/>
    </xf>
    <xf numFmtId="0" fontId="66" fillId="3" borderId="1" xfId="307" applyFont="1" applyFill="1" applyBorder="1" applyAlignment="1" applyProtection="1">
      <alignment horizontal="center" vertical="center"/>
    </xf>
    <xf numFmtId="0" fontId="66" fillId="3" borderId="1" xfId="307" applyFont="1" applyFill="1" applyBorder="1" applyAlignment="1" applyProtection="1">
      <alignment vertical="top" wrapText="1"/>
    </xf>
    <xf numFmtId="4" fontId="66" fillId="3" borderId="1" xfId="307" applyNumberFormat="1" applyFont="1" applyFill="1" applyBorder="1" applyAlignment="1" applyProtection="1">
      <alignment horizontal="center" vertical="center"/>
    </xf>
    <xf numFmtId="4" fontId="65" fillId="0" borderId="1" xfId="0" applyNumberFormat="1" applyFont="1" applyBorder="1" applyAlignment="1">
      <alignment horizontal="center" vertical="center"/>
    </xf>
    <xf numFmtId="0" fontId="11" fillId="0" borderId="0" xfId="1" applyFont="1" applyAlignment="1">
      <alignment horizontal="right"/>
    </xf>
    <xf numFmtId="0" fontId="5" fillId="0" borderId="0" xfId="1" applyFont="1" applyAlignment="1">
      <alignment horizont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65" fillId="0" borderId="1" xfId="0" applyFont="1" applyBorder="1" applyAlignment="1">
      <alignment horizontal="center" vertical="center"/>
    </xf>
    <xf numFmtId="0" fontId="65" fillId="0" borderId="1" xfId="0" applyFont="1" applyBorder="1" applyAlignment="1">
      <alignment horizontal="center" vertical="center" wrapText="1"/>
    </xf>
    <xf numFmtId="0" fontId="9" fillId="0" borderId="0" xfId="328" applyFont="1" applyFill="1" applyBorder="1" applyAlignment="1" applyProtection="1">
      <alignment horizontal="right"/>
      <protection locked="0"/>
    </xf>
    <xf numFmtId="0" fontId="66" fillId="3" borderId="1" xfId="307" applyFont="1" applyFill="1" applyBorder="1" applyAlignment="1" applyProtection="1">
      <alignment horizontal="center" vertical="center" wrapText="1"/>
    </xf>
    <xf numFmtId="0" fontId="10" fillId="3" borderId="0" xfId="328" applyFont="1" applyFill="1" applyAlignment="1" applyProtection="1">
      <alignment horizontal="center" wrapText="1"/>
      <protection locked="0"/>
    </xf>
    <xf numFmtId="0" fontId="3" fillId="0" borderId="0" xfId="1" applyFont="1" applyAlignment="1">
      <alignment horizontal="center"/>
    </xf>
    <xf numFmtId="0" fontId="9" fillId="3" borderId="0" xfId="328" applyFont="1" applyFill="1" applyBorder="1" applyAlignment="1" applyProtection="1">
      <alignment horizontal="center" wrapText="1"/>
      <protection locked="0"/>
    </xf>
  </cellXfs>
  <cellStyles count="451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Акцент1 2" xfId="8"/>
    <cellStyle name="20% - Акцент1 2 2" xfId="9"/>
    <cellStyle name="20% - Акцент1 2_КВ Чхім 0108 вар3" xfId="10"/>
    <cellStyle name="20% - Акцент1 3" xfId="11"/>
    <cellStyle name="20% - Акцент2 2" xfId="12"/>
    <cellStyle name="20% - Акцент2 2 2" xfId="13"/>
    <cellStyle name="20% - Акцент2 2_КВ Чхім 0108 вар3" xfId="14"/>
    <cellStyle name="20% - Акцент2 3" xfId="15"/>
    <cellStyle name="20% - Акцент3 2" xfId="16"/>
    <cellStyle name="20% - Акцент3 2 2" xfId="17"/>
    <cellStyle name="20% - Акцент3 2_КВ Чхім 0108 вар3" xfId="18"/>
    <cellStyle name="20% - Акцент3 3" xfId="19"/>
    <cellStyle name="20% - Акцент4 2" xfId="20"/>
    <cellStyle name="20% - Акцент4 2 2" xfId="21"/>
    <cellStyle name="20% - Акцент4 2_КВ Чхім 0108 вар3" xfId="22"/>
    <cellStyle name="20% - Акцент4 3" xfId="23"/>
    <cellStyle name="20% - Акцент5 2" xfId="24"/>
    <cellStyle name="20% - Акцент5 2 2" xfId="25"/>
    <cellStyle name="20% - Акцент5 2_КВ Чхім 0108 вар3" xfId="26"/>
    <cellStyle name="20% - Акцент5 3" xfId="27"/>
    <cellStyle name="20% - Акцент6 2" xfId="28"/>
    <cellStyle name="20% - Акцент6 2 2" xfId="29"/>
    <cellStyle name="20% - Акцент6 2_КВ Чхім 0108 вар3" xfId="30"/>
    <cellStyle name="20% - Акцент6 3" xfId="31"/>
    <cellStyle name="20% – Акцентування1" xfId="32"/>
    <cellStyle name="20% – Акцентування2" xfId="33"/>
    <cellStyle name="20% – Акцентування3" xfId="34"/>
    <cellStyle name="20% – Акцентування4" xfId="35"/>
    <cellStyle name="20% – Акцентування5" xfId="36"/>
    <cellStyle name="20% – Акцентування6" xfId="37"/>
    <cellStyle name="40% - Accent1" xfId="38"/>
    <cellStyle name="40% - Accent2" xfId="39"/>
    <cellStyle name="40% - Accent3" xfId="40"/>
    <cellStyle name="40% - Accent4" xfId="41"/>
    <cellStyle name="40% - Accent5" xfId="42"/>
    <cellStyle name="40% - Accent6" xfId="43"/>
    <cellStyle name="40% - Акцент1 2" xfId="44"/>
    <cellStyle name="40% - Акцент1 2 2" xfId="45"/>
    <cellStyle name="40% - Акцент1 2_КВ Чхім 0108 вар3" xfId="46"/>
    <cellStyle name="40% - Акцент1 3" xfId="47"/>
    <cellStyle name="40% - Акцент2 2" xfId="48"/>
    <cellStyle name="40% - Акцент2 2 2" xfId="49"/>
    <cellStyle name="40% - Акцент2 2_КВ Чхім 0108 вар3" xfId="50"/>
    <cellStyle name="40% - Акцент2 3" xfId="51"/>
    <cellStyle name="40% - Акцент3 2" xfId="52"/>
    <cellStyle name="40% - Акцент3 2 2" xfId="53"/>
    <cellStyle name="40% - Акцент3 2_КВ Чхім 0108 вар3" xfId="54"/>
    <cellStyle name="40% - Акцент3 3" xfId="55"/>
    <cellStyle name="40% - Акцент4 2" xfId="56"/>
    <cellStyle name="40% - Акцент4 2 2" xfId="57"/>
    <cellStyle name="40% - Акцент4 2_КВ Чхім 0108 вар3" xfId="58"/>
    <cellStyle name="40% - Акцент4 3" xfId="59"/>
    <cellStyle name="40% - Акцент5 2" xfId="60"/>
    <cellStyle name="40% - Акцент5 2 2" xfId="61"/>
    <cellStyle name="40% - Акцент5 2_КВ Чхім 0108 вар3" xfId="62"/>
    <cellStyle name="40% - Акцент5 3" xfId="63"/>
    <cellStyle name="40% - Акцент6 2" xfId="64"/>
    <cellStyle name="40% - Акцент6 2 2" xfId="65"/>
    <cellStyle name="40% - Акцент6 2_КВ Чхім 0108 вар3" xfId="66"/>
    <cellStyle name="40% - Акцент6 3" xfId="67"/>
    <cellStyle name="40% – Акцентування1" xfId="68"/>
    <cellStyle name="40% – Акцентування2" xfId="69"/>
    <cellStyle name="40% – Акцентування3" xfId="70"/>
    <cellStyle name="40% – Акцентування4" xfId="71"/>
    <cellStyle name="40% – Акцентування5" xfId="72"/>
    <cellStyle name="40% – Акцентування6" xfId="73"/>
    <cellStyle name="60% - Accent1" xfId="74"/>
    <cellStyle name="60% - Accent2" xfId="75"/>
    <cellStyle name="60% - Accent3" xfId="76"/>
    <cellStyle name="60% - Accent4" xfId="77"/>
    <cellStyle name="60% - Accent5" xfId="78"/>
    <cellStyle name="60% - Accent6" xfId="79"/>
    <cellStyle name="60% - Акцент1 2" xfId="80"/>
    <cellStyle name="60% - Акцент1 2 2" xfId="81"/>
    <cellStyle name="60% - Акцент1 2_КВ Чхім 0108 вар3" xfId="82"/>
    <cellStyle name="60% - Акцент1 3" xfId="83"/>
    <cellStyle name="60% - Акцент2 2" xfId="84"/>
    <cellStyle name="60% - Акцент2 2 2" xfId="85"/>
    <cellStyle name="60% - Акцент2 2_КВ Чхім 0108 вар3" xfId="86"/>
    <cellStyle name="60% - Акцент2 3" xfId="87"/>
    <cellStyle name="60% - Акцент3 2" xfId="88"/>
    <cellStyle name="60% - Акцент3 2 2" xfId="89"/>
    <cellStyle name="60% - Акцент3 2_КВ Чхім 0108 вар3" xfId="90"/>
    <cellStyle name="60% - Акцент3 3" xfId="91"/>
    <cellStyle name="60% - Акцент4 2" xfId="92"/>
    <cellStyle name="60% - Акцент4 2 2" xfId="93"/>
    <cellStyle name="60% - Акцент4 2_КВ Чхім 0108 вар3" xfId="94"/>
    <cellStyle name="60% - Акцент4 3" xfId="95"/>
    <cellStyle name="60% - Акцент5 2" xfId="96"/>
    <cellStyle name="60% - Акцент5 2 2" xfId="97"/>
    <cellStyle name="60% - Акцент5 2_КВ Чхім 0108 вар3" xfId="98"/>
    <cellStyle name="60% - Акцент5 3" xfId="99"/>
    <cellStyle name="60% - Акцент6 2" xfId="100"/>
    <cellStyle name="60% - Акцент6 2 2" xfId="101"/>
    <cellStyle name="60% - Акцент6 2_КВ Чхім 0108 вар3" xfId="102"/>
    <cellStyle name="60% - Акцент6 3" xfId="103"/>
    <cellStyle name="60% – Акцентування1" xfId="104"/>
    <cellStyle name="60% – Акцентування2" xfId="105"/>
    <cellStyle name="60% – Акцентування3" xfId="106"/>
    <cellStyle name="60% – Акцентування4" xfId="107"/>
    <cellStyle name="60% – Акцентування5" xfId="108"/>
    <cellStyle name="60% – Акцентування6" xfId="109"/>
    <cellStyle name="Accent1" xfId="110"/>
    <cellStyle name="Accent2" xfId="111"/>
    <cellStyle name="Accent3" xfId="112"/>
    <cellStyle name="Accent4" xfId="113"/>
    <cellStyle name="Accent5" xfId="114"/>
    <cellStyle name="Accent6" xfId="115"/>
    <cellStyle name="Bad" xfId="116"/>
    <cellStyle name="Calculation" xfId="117"/>
    <cellStyle name="Calculation 2" xfId="118"/>
    <cellStyle name="Check Cell" xfId="119"/>
    <cellStyle name="Comma 2" xfId="120"/>
    <cellStyle name="DataCol1" xfId="121"/>
    <cellStyle name="DataCol10" xfId="122"/>
    <cellStyle name="DataCol11" xfId="123"/>
    <cellStyle name="DataCol12" xfId="124"/>
    <cellStyle name="DataCol13" xfId="125"/>
    <cellStyle name="DataCol14" xfId="126"/>
    <cellStyle name="DataCol15" xfId="127"/>
    <cellStyle name="DataCol16" xfId="128"/>
    <cellStyle name="DataCol17" xfId="129"/>
    <cellStyle name="DataCol18" xfId="130"/>
    <cellStyle name="DataCol19" xfId="131"/>
    <cellStyle name="DataCol2" xfId="132"/>
    <cellStyle name="DataCol20" xfId="133"/>
    <cellStyle name="DataCol21" xfId="134"/>
    <cellStyle name="DataCol22" xfId="135"/>
    <cellStyle name="DataCol23" xfId="136"/>
    <cellStyle name="DataCol24" xfId="137"/>
    <cellStyle name="DataCol25" xfId="138"/>
    <cellStyle name="DataCol3" xfId="139"/>
    <cellStyle name="DataCol4" xfId="140"/>
    <cellStyle name="DataCol5" xfId="141"/>
    <cellStyle name="DataCol6" xfId="142"/>
    <cellStyle name="DataCol7" xfId="143"/>
    <cellStyle name="DataCol8" xfId="144"/>
    <cellStyle name="DataCol9" xfId="145"/>
    <cellStyle name="DataReportHeader_1_1" xfId="146"/>
    <cellStyle name="DataTableEndSum1" xfId="147"/>
    <cellStyle name="DataTableEndSum10" xfId="148"/>
    <cellStyle name="DataTableEndSum11" xfId="149"/>
    <cellStyle name="DataTableEndSum12" xfId="150"/>
    <cellStyle name="DataTableEndSum13" xfId="151"/>
    <cellStyle name="DataTableEndSum14" xfId="152"/>
    <cellStyle name="DataTableEndSum15" xfId="153"/>
    <cellStyle name="DataTableEndSum16" xfId="154"/>
    <cellStyle name="DataTableEndSum17" xfId="155"/>
    <cellStyle name="DataTableEndSum18" xfId="156"/>
    <cellStyle name="DataTableEndSum19" xfId="157"/>
    <cellStyle name="DataTableEndSum2" xfId="158"/>
    <cellStyle name="DataTableEndSum20" xfId="159"/>
    <cellStyle name="DataTableEndSum21" xfId="160"/>
    <cellStyle name="DataTableEndSum22" xfId="161"/>
    <cellStyle name="DataTableEndSum23" xfId="162"/>
    <cellStyle name="DataTableEndSum24" xfId="163"/>
    <cellStyle name="DataTableEndSum25" xfId="164"/>
    <cellStyle name="DataTableEndSum3" xfId="165"/>
    <cellStyle name="DataTableEndSum4" xfId="166"/>
    <cellStyle name="DataTableEndSum5" xfId="167"/>
    <cellStyle name="DataTableEndSum6" xfId="168"/>
    <cellStyle name="DataTableEndSum7" xfId="169"/>
    <cellStyle name="DataTableEndSum8" xfId="170"/>
    <cellStyle name="DataTableEndSum9" xfId="171"/>
    <cellStyle name="DataTitle" xfId="172"/>
    <cellStyle name="Excel Built-in Normal" xfId="173"/>
    <cellStyle name="Excel Built-in Normal 2" xfId="174"/>
    <cellStyle name="Excel Built-in Normal 2 2" xfId="175"/>
    <cellStyle name="Excel Built-in Normal 2_КВ Чхім 0108 вар3" xfId="176"/>
    <cellStyle name="Excel Built-in Normal 3" xfId="177"/>
    <cellStyle name="Excel Built-in Normal_КВ Чхім 0108 вар3" xfId="178"/>
    <cellStyle name="Explanatory Text" xfId="179"/>
    <cellStyle name="Good" xfId="180"/>
    <cellStyle name="Heading 1" xfId="181"/>
    <cellStyle name="Heading 2" xfId="182"/>
    <cellStyle name="Heading 3" xfId="183"/>
    <cellStyle name="Heading 4" xfId="184"/>
    <cellStyle name="Iau?iue" xfId="185"/>
    <cellStyle name="Input" xfId="186"/>
    <cellStyle name="Input 2" xfId="187"/>
    <cellStyle name="Linked Cell" xfId="188"/>
    <cellStyle name="Neutral" xfId="189"/>
    <cellStyle name="Normal 2" xfId="190"/>
    <cellStyle name="Normal_Газ 2000" xfId="191"/>
    <cellStyle name="Note" xfId="192"/>
    <cellStyle name="Note 2" xfId="193"/>
    <cellStyle name="Output" xfId="194"/>
    <cellStyle name="Output 2" xfId="195"/>
    <cellStyle name="S4" xfId="196"/>
    <cellStyle name="S7" xfId="197"/>
    <cellStyle name="TableStyleLight1" xfId="198"/>
    <cellStyle name="Title" xfId="199"/>
    <cellStyle name="Total" xfId="200"/>
    <cellStyle name="Total 2" xfId="201"/>
    <cellStyle name="Warning Text" xfId="202"/>
    <cellStyle name="Акцент1 2" xfId="203"/>
    <cellStyle name="Акцент1 2 2" xfId="204"/>
    <cellStyle name="Акцент1 2_КВ Чхім 0108 вар3" xfId="205"/>
    <cellStyle name="Акцент1 3" xfId="206"/>
    <cellStyle name="Акцент2 2" xfId="207"/>
    <cellStyle name="Акцент2 2 2" xfId="208"/>
    <cellStyle name="Акцент2 2_КВ Чхім 0108 вар3" xfId="209"/>
    <cellStyle name="Акцент2 3" xfId="210"/>
    <cellStyle name="Акцент3 2" xfId="211"/>
    <cellStyle name="Акцент3 2 2" xfId="212"/>
    <cellStyle name="Акцент3 2_КВ Чхім 0108 вар3" xfId="213"/>
    <cellStyle name="Акцент3 3" xfId="214"/>
    <cellStyle name="Акцент4 2" xfId="215"/>
    <cellStyle name="Акцент4 2 2" xfId="216"/>
    <cellStyle name="Акцент4 2_КВ Чхім 0108 вар3" xfId="217"/>
    <cellStyle name="Акцент4 3" xfId="218"/>
    <cellStyle name="Акцент5 2" xfId="219"/>
    <cellStyle name="Акцент5 2 2" xfId="220"/>
    <cellStyle name="Акцент5 2_КВ Чхім 0108 вар3" xfId="221"/>
    <cellStyle name="Акцент5 3" xfId="222"/>
    <cellStyle name="Акцент6 2" xfId="223"/>
    <cellStyle name="Акцент6 2 2" xfId="224"/>
    <cellStyle name="Акцент6 2_КВ Чхім 0108 вар3" xfId="225"/>
    <cellStyle name="Акцент6 3" xfId="226"/>
    <cellStyle name="Акцентування1" xfId="227"/>
    <cellStyle name="Акцентування2" xfId="228"/>
    <cellStyle name="Акцентування3" xfId="229"/>
    <cellStyle name="Акцентування4" xfId="230"/>
    <cellStyle name="Акцентування5" xfId="231"/>
    <cellStyle name="Акцентування6" xfId="232"/>
    <cellStyle name="Ввід" xfId="233"/>
    <cellStyle name="Ввод  2" xfId="234"/>
    <cellStyle name="Ввод  2 2" xfId="235"/>
    <cellStyle name="Ввод  2_КВ Чхім 0108 вар3" xfId="236"/>
    <cellStyle name="Ввод  3" xfId="237"/>
    <cellStyle name="Відсотковий 2" xfId="238"/>
    <cellStyle name="Вывод 2" xfId="239"/>
    <cellStyle name="Вывод 2 2" xfId="240"/>
    <cellStyle name="Вывод 2_КВ Чхім 0108 вар3" xfId="241"/>
    <cellStyle name="Вывод 3" xfId="242"/>
    <cellStyle name="Вычисление 2" xfId="243"/>
    <cellStyle name="Вычисление 2 2" xfId="244"/>
    <cellStyle name="Вычисление 2_КВ Чхім 0108 вар3" xfId="245"/>
    <cellStyle name="Вычисление 3" xfId="246"/>
    <cellStyle name="Денежный 2" xfId="247"/>
    <cellStyle name="Денежный 2 2" xfId="248"/>
    <cellStyle name="Денежный 2_Копия Тариф по пост 242 ЗВЕДЕНИЙ 2014 3" xfId="249"/>
    <cellStyle name="Денежный 3" xfId="250"/>
    <cellStyle name="Денежный 4" xfId="251"/>
    <cellStyle name="Добре" xfId="252"/>
    <cellStyle name="Заголовок 1 2" xfId="253"/>
    <cellStyle name="Заголовок 1 3" xfId="254"/>
    <cellStyle name="Заголовок 2 2" xfId="255"/>
    <cellStyle name="Заголовок 2 3" xfId="256"/>
    <cellStyle name="Заголовок 3 2" xfId="257"/>
    <cellStyle name="Заголовок 3 3" xfId="258"/>
    <cellStyle name="Заголовок 4 2" xfId="259"/>
    <cellStyle name="Заголовок 4 3" xfId="260"/>
    <cellStyle name="Звичайний 2" xfId="261"/>
    <cellStyle name="Звичайний 2 2" xfId="262"/>
    <cellStyle name="Звичайний 3" xfId="263"/>
    <cellStyle name="Звичайний 3 2" xfId="264"/>
    <cellStyle name="Звичайний 3 3" xfId="265"/>
    <cellStyle name="Звичайний 3 4" xfId="266"/>
    <cellStyle name="Звичайний 3 5" xfId="267"/>
    <cellStyle name="Звичайний 3 6" xfId="268"/>
    <cellStyle name="Звичайний 3 6 2" xfId="269"/>
    <cellStyle name="Звичайний 3 7" xfId="270"/>
    <cellStyle name="Звичайний 3 8" xfId="271"/>
    <cellStyle name="Звичайний 4" xfId="272"/>
    <cellStyle name="Звичайний 4 2" xfId="273"/>
    <cellStyle name="Звичайний 4 3" xfId="274"/>
    <cellStyle name="Звичайний 5" xfId="275"/>
    <cellStyle name="Звичайний 5 2" xfId="276"/>
    <cellStyle name="Звичайний 6" xfId="277"/>
    <cellStyle name="Звичайний 7" xfId="278"/>
    <cellStyle name="Звичайний 8" xfId="279"/>
    <cellStyle name="Зв'язана клітинка" xfId="280"/>
    <cellStyle name="Итог 2" xfId="281"/>
    <cellStyle name="Итог 3" xfId="282"/>
    <cellStyle name="Контрольна клітинка" xfId="283"/>
    <cellStyle name="Контрольная ячейка 2" xfId="284"/>
    <cellStyle name="Контрольная ячейка 2 2" xfId="285"/>
    <cellStyle name="Контрольная ячейка 2_КВ Чхім 0108 вар3" xfId="286"/>
    <cellStyle name="Контрольная ячейка 3" xfId="287"/>
    <cellStyle name="Назва" xfId="288"/>
    <cellStyle name="Название 2" xfId="289"/>
    <cellStyle name="Название 3" xfId="290"/>
    <cellStyle name="Нейтральный 2" xfId="291"/>
    <cellStyle name="Нейтральный 2 2" xfId="292"/>
    <cellStyle name="Нейтральный 2_КВ Чхім 0108 вар3" xfId="293"/>
    <cellStyle name="Нейтральный 3" xfId="294"/>
    <cellStyle name="Обчислення" xfId="295"/>
    <cellStyle name="Обычный" xfId="0" builtinId="0"/>
    <cellStyle name="Обычный 10" xfId="296"/>
    <cellStyle name="Обычный 10 2" xfId="297"/>
    <cellStyle name="Обычный 10 3" xfId="298"/>
    <cellStyle name="Обычный 10 4" xfId="299"/>
    <cellStyle name="Обычный 10 5" xfId="300"/>
    <cellStyle name="Обычный 10 6" xfId="301"/>
    <cellStyle name="Обычный 11" xfId="302"/>
    <cellStyle name="Обычный 11 2" xfId="303"/>
    <cellStyle name="Обычный 11 3" xfId="304"/>
    <cellStyle name="Обычный 12" xfId="305"/>
    <cellStyle name="Обычный 13" xfId="306"/>
    <cellStyle name="Обычный 14" xfId="307"/>
    <cellStyle name="Обычный 15" xfId="308"/>
    <cellStyle name="Обычный 2" xfId="309"/>
    <cellStyle name="Обычный 2 10" xfId="310"/>
    <cellStyle name="Обычный 2 11" xfId="311"/>
    <cellStyle name="Обычный 2 12" xfId="312"/>
    <cellStyle name="Обычный 2 13" xfId="313"/>
    <cellStyle name="Обычный 2 14" xfId="314"/>
    <cellStyle name="Обычный 2 15" xfId="315"/>
    <cellStyle name="Обычный 2 15 2" xfId="316"/>
    <cellStyle name="Обычный 2 15_Копія  форма № 8-НКРЕКП-тепло 2014" xfId="317"/>
    <cellStyle name="Обычный 2 16" xfId="318"/>
    <cellStyle name="Обычный 2 2" xfId="319"/>
    <cellStyle name="Обычный 2 2 2" xfId="320"/>
    <cellStyle name="Обычный 2 2 2 2" xfId="321"/>
    <cellStyle name="Обычный 2 2 2 3" xfId="322"/>
    <cellStyle name="Обычный 2 2 2 4" xfId="323"/>
    <cellStyle name="Обычный 2 2 2 5" xfId="324"/>
    <cellStyle name="Обычный 2 2 2 6" xfId="325"/>
    <cellStyle name="Обычный 2 2 2 7" xfId="326"/>
    <cellStyle name="Обычный 2 2 2 8" xfId="327"/>
    <cellStyle name="Обычный 2 2 3" xfId="328"/>
    <cellStyle name="Обычный 2 2 3 2" xfId="329"/>
    <cellStyle name="Обычный 2 2 4" xfId="330"/>
    <cellStyle name="Обычный 2 2 5" xfId="331"/>
    <cellStyle name="Обычный 2 2 6" xfId="332"/>
    <cellStyle name="Обычный 2 2 7" xfId="333"/>
    <cellStyle name="Обычный 2 2 8" xfId="334"/>
    <cellStyle name="Обычный 2 2_КВ Чхім 0108 вар3" xfId="335"/>
    <cellStyle name="Обычный 2 3" xfId="336"/>
    <cellStyle name="Обычный 2 3 2" xfId="337"/>
    <cellStyle name="Обычный 2 3 3" xfId="338"/>
    <cellStyle name="Обычный 2 3 4" xfId="339"/>
    <cellStyle name="Обычный 2 3_КВ Чхім 0108 вар3" xfId="340"/>
    <cellStyle name="Обычный 2 4" xfId="341"/>
    <cellStyle name="Обычный 2 4 2" xfId="342"/>
    <cellStyle name="Обычный 2 5" xfId="343"/>
    <cellStyle name="Обычный 2 5 2" xfId="344"/>
    <cellStyle name="Обычный 2 6" xfId="345"/>
    <cellStyle name="Обычный 2 7" xfId="346"/>
    <cellStyle name="Обычный 2 8" xfId="347"/>
    <cellStyle name="Обычный 2 9" xfId="348"/>
    <cellStyle name="Обычный 2 9 2" xfId="349"/>
    <cellStyle name="Обычный 2_Аналіз старих тарифів на коміссію27_10_11" xfId="350"/>
    <cellStyle name="Обычный 3" xfId="351"/>
    <cellStyle name="Обычный 3 2" xfId="1"/>
    <cellStyle name="Обычный 3 2 2" xfId="352"/>
    <cellStyle name="Обычный 3 3" xfId="353"/>
    <cellStyle name="Обычный 3 3 2" xfId="354"/>
    <cellStyle name="Обычный 3 3 3" xfId="355"/>
    <cellStyle name="Обычный 3 4" xfId="356"/>
    <cellStyle name="Обычный 3 4 2" xfId="357"/>
    <cellStyle name="Обычный 3 4 3" xfId="358"/>
    <cellStyle name="Обычный 3 5" xfId="359"/>
    <cellStyle name="Обычный 3 5 2" xfId="360"/>
    <cellStyle name="Обычный 3 6" xfId="361"/>
    <cellStyle name="Обычный 3 7" xfId="362"/>
    <cellStyle name="Обычный 3 8" xfId="363"/>
    <cellStyle name="Обычный 3 9" xfId="364"/>
    <cellStyle name="Обычный 3_Копия Тариф по пост 242 ЗВЕДЕНИЙ 2014 3" xfId="365"/>
    <cellStyle name="Обычный 4" xfId="366"/>
    <cellStyle name="Обычный 4 2" xfId="367"/>
    <cellStyle name="Обычный 4 2 2" xfId="368"/>
    <cellStyle name="Обычный 4 2 2 2" xfId="369"/>
    <cellStyle name="Обычный 4 2 3" xfId="370"/>
    <cellStyle name="Обычный 4 2_КВ Чхім 0108 вар3" xfId="371"/>
    <cellStyle name="Обычный 4 3" xfId="372"/>
    <cellStyle name="Обычный 4 3 2" xfId="373"/>
    <cellStyle name="Обычный 4 4" xfId="374"/>
    <cellStyle name="Обычный 4 5" xfId="375"/>
    <cellStyle name="Обычный 4_КВ Чхім 0108 вар3" xfId="376"/>
    <cellStyle name="Обычный 5" xfId="377"/>
    <cellStyle name="Обычный 5 2" xfId="378"/>
    <cellStyle name="Обычный 5 2 2" xfId="379"/>
    <cellStyle name="Обычный 5 2 3" xfId="380"/>
    <cellStyle name="Обычный 5 3" xfId="381"/>
    <cellStyle name="Обычный 5_КВ Чхім 0108 вар3" xfId="382"/>
    <cellStyle name="Обычный 6" xfId="383"/>
    <cellStyle name="Обычный 6 2" xfId="384"/>
    <cellStyle name="Обычный 6 3" xfId="385"/>
    <cellStyle name="Обычный 7" xfId="386"/>
    <cellStyle name="Обычный 7 2" xfId="387"/>
    <cellStyle name="Обычный 8" xfId="388"/>
    <cellStyle name="Обычный 8 2" xfId="389"/>
    <cellStyle name="Обычный 8 2 2" xfId="390"/>
    <cellStyle name="Обычный 8 3" xfId="391"/>
    <cellStyle name="Обычный 8 4" xfId="392"/>
    <cellStyle name="Обычный 9" xfId="393"/>
    <cellStyle name="Обычный 9 2" xfId="394"/>
    <cellStyle name="Підсумок" xfId="395"/>
    <cellStyle name="Плохой 2" xfId="396"/>
    <cellStyle name="Плохой 2 2" xfId="397"/>
    <cellStyle name="Плохой 2_КВ Чхім 0108 вар3" xfId="398"/>
    <cellStyle name="Плохой 3" xfId="399"/>
    <cellStyle name="Поганий" xfId="400"/>
    <cellStyle name="Пояснение 2" xfId="401"/>
    <cellStyle name="Правка" xfId="402"/>
    <cellStyle name="Примечание 2" xfId="403"/>
    <cellStyle name="Примечание 2 2" xfId="404"/>
    <cellStyle name="Примечание 2_КВ Чхім 0108 вар3" xfId="405"/>
    <cellStyle name="Примечание 3" xfId="406"/>
    <cellStyle name="Примітка" xfId="407"/>
    <cellStyle name="Процентный 2" xfId="408"/>
    <cellStyle name="Процентный 2 2" xfId="409"/>
    <cellStyle name="Процентный 2 2 2" xfId="410"/>
    <cellStyle name="Процентный 2 3" xfId="411"/>
    <cellStyle name="Процентный 3" xfId="412"/>
    <cellStyle name="Процентный 3 2" xfId="413"/>
    <cellStyle name="Процентный 4" xfId="414"/>
    <cellStyle name="Процентный 4 2" xfId="415"/>
    <cellStyle name="Процентный 5" xfId="416"/>
    <cellStyle name="Процентный 5 2" xfId="417"/>
    <cellStyle name="Процентный 6" xfId="418"/>
    <cellStyle name="Процентный 7" xfId="419"/>
    <cellStyle name="Результат 1" xfId="420"/>
    <cellStyle name="Связанная ячейка 2" xfId="421"/>
    <cellStyle name="Связанная ячейка 3" xfId="422"/>
    <cellStyle name="Середній" xfId="423"/>
    <cellStyle name="Текст ведомостей" xfId="424"/>
    <cellStyle name="Текст попередження" xfId="425"/>
    <cellStyle name="Текст пояснення" xfId="426"/>
    <cellStyle name="Текст предупреждения 2" xfId="427"/>
    <cellStyle name="Тысячи [0]_D_Edit (2)" xfId="428"/>
    <cellStyle name="Тысячи_D_Edit (2)" xfId="429"/>
    <cellStyle name="Финансовый [0] 2" xfId="430"/>
    <cellStyle name="Финансовый 2" xfId="431"/>
    <cellStyle name="Финансовый 2 2" xfId="432"/>
    <cellStyle name="Финансовый 2 2 2" xfId="433"/>
    <cellStyle name="Финансовый 2 3" xfId="434"/>
    <cellStyle name="Финансовый 2 4" xfId="435"/>
    <cellStyle name="Финансовый 2 5" xfId="436"/>
    <cellStyle name="Финансовый 2 6" xfId="437"/>
    <cellStyle name="Финансовый 3" xfId="438"/>
    <cellStyle name="Финансовый 3 2" xfId="439"/>
    <cellStyle name="Финансовый 3 3" xfId="440"/>
    <cellStyle name="Финансовый 3 4" xfId="441"/>
    <cellStyle name="Финансовый 4" xfId="442"/>
    <cellStyle name="Финансовый 4 2" xfId="443"/>
    <cellStyle name="Финансовый 4 3" xfId="444"/>
    <cellStyle name="Финансовый 5" xfId="445"/>
    <cellStyle name="Фінансовий 2" xfId="446"/>
    <cellStyle name="Хороший 2" xfId="447"/>
    <cellStyle name="Хороший 2 2" xfId="448"/>
    <cellStyle name="Хороший 2_КВ Чхім 0108 вар3" xfId="449"/>
    <cellStyle name="Хороший 3" xfId="45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2.xml"/><Relationship Id="rId10" Type="http://schemas.openxmlformats.org/officeDocument/2006/relationships/styles" Target="styles.xml"/><Relationship Id="rId4" Type="http://schemas.openxmlformats.org/officeDocument/2006/relationships/externalLink" Target="externalLinks/externalLink1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Users\kot\AppData\Local\Microsoft\Windows\Temporary%20Internet%20Files\Content.Outlook\Z07ICFO1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Users\kot\AppData\Local\Microsoft\Windows\Temporary%20Internet%20Files\Content.Outlook\Z07ICFO1\&#1047;&#1074;&#1077;&#1076;&#1077;&#1085;&#1080;&#1081;%20&#1088;&#1086;&#1079;&#1088;&#1072;&#1093;&#1091;&#1085;&#1086;&#1082;%20&#1090;&#1072;&#1088;&#1080;&#1092;&#1110;&#1074;%20&#1085;&#1072;%20&#1090;&#1077;&#1087;&#1083;&#1086;&#1074;&#1091;%20&#1077;&#1085;&#1077;&#1088;&#1075;&#1110;&#1102;%20(new)%20%2021.05.13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&#1064;&#1054;&#1057;&#1058;&#1040;&#1050;\&#1058;&#1040;&#1056;&#1048;&#1060;%202017%20(&#1055;&#1086;&#1083;&#1103;&#1082;&#1086;&#1074;&#1072;)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0;&#1086;&#1090;%20&#1050;.&#1040;\&#1060;&#1072;&#1081;&#1083;%20&#1055;&#1045;&#1056;&#1045;&#1042;&#1030;&#1056;&#1050;&#1048;\&#1057;&#1077;&#1088;&#1077;&#1076;&#1085;&#1100;&#1086;&#1079;&#1074;&#1072;&#1078;&#1077;&#1085;&#1077;%20&#1086;&#1089;&#109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ARHIV\Shostak\&#1058;&#1040;&#1056;&#1048;&#1060;%202018\2018\&#1060;&#1048;&#1053;&#1048;&#1064;21%202018%20&#1088;&#1072;&#1079;&#1073;&#1083;&#1086;&#1082;&#1041;&#1045;&#1047;%20&#1055;&#1056;&#1048;&#1041;&#1059;&#1058;&#1050;&#1059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0;&#1085;&#1072;&#1083;&#1110;&#1079;%20&#1088;&#1086;&#1079;&#1088;&#1072;&#1093;.%20&#1090;&#1072;&#1088;&#1080;&#1092;&#1110;&#107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ІНСТРУКЦІЯ"/>
      <sheetName val="1_Структура по елементах"/>
      <sheetName val="2_ФОП"/>
      <sheetName val="3_Стуктура витрат"/>
      <sheetName val="4_Зведена операційних"/>
      <sheetName val="5_Розрахунок тарифів"/>
      <sheetName val="Д2"/>
      <sheetName val="Д3"/>
      <sheetName val="Д4"/>
      <sheetName val="Д5"/>
      <sheetName val="Д6"/>
      <sheetName val="Д7"/>
      <sheetName val="Д8"/>
      <sheetName val="Д9"/>
      <sheetName val="Д10"/>
      <sheetName val="Лист6"/>
    </sheetNames>
    <sheetDataSet>
      <sheetData sheetId="0" refreshError="1"/>
      <sheetData sheetId="1"/>
      <sheetData sheetId="2" refreshError="1"/>
      <sheetData sheetId="3"/>
      <sheetData sheetId="4"/>
      <sheetData sheetId="5"/>
      <sheetData sheetId="6" refreshError="1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аз"/>
      <sheetName val="газ детал"/>
      <sheetName val="рік"/>
      <sheetName val="ОП"/>
      <sheetName val="темп. квітень жовтень Ваня"/>
      <sheetName val="темп. квітень жовтень"/>
      <sheetName val="ктм Дсту"/>
      <sheetName val="факт 5 років"/>
      <sheetName val="Порівняння"/>
    </sheetNames>
    <sheetDataSet>
      <sheetData sheetId="0" refreshError="1"/>
      <sheetData sheetId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Порівняльна тарифів"/>
      <sheetName val="Порівняльна витрат"/>
      <sheetName val="Статті витрат"/>
      <sheetName val="Розподіл витрат"/>
      <sheetName val="Д2"/>
      <sheetName val="Д3"/>
      <sheetName val="Д4"/>
      <sheetName val="Д5"/>
      <sheetName val="Д6"/>
      <sheetName val="Д7"/>
      <sheetName val="Д8 "/>
      <sheetName val="Д9"/>
      <sheetName val="Д3_послуга"/>
      <sheetName val="Д4_послуга"/>
      <sheetName val="ГВП_БІРО"/>
      <sheetName val="соб_послОдн"/>
      <sheetName val="собіварт_посл_БІРО"/>
      <sheetName val="Тарифи на ТЕ"/>
      <sheetName val="Послуга нас."/>
      <sheetName val="ГВП бюджет"/>
      <sheetName val="Лист1 (2)"/>
      <sheetName val="Лист1"/>
      <sheetName val="Лист1 (3)"/>
    </sheetNames>
    <sheetDataSet>
      <sheetData sheetId="0"/>
      <sheetData sheetId="1"/>
      <sheetData sheetId="2"/>
      <sheetData sheetId="3">
        <row r="7">
          <cell r="V7">
            <v>11316.404256</v>
          </cell>
        </row>
      </sheetData>
      <sheetData sheetId="4">
        <row r="39">
          <cell r="F39">
            <v>70738.109999999986</v>
          </cell>
        </row>
        <row r="43">
          <cell r="F43">
            <v>15636.410000000002</v>
          </cell>
        </row>
        <row r="47">
          <cell r="F47">
            <v>2214.3300000000004</v>
          </cell>
        </row>
      </sheetData>
      <sheetData sheetId="5">
        <row r="10">
          <cell r="L10">
            <v>84930.294093417106</v>
          </cell>
          <cell r="P10">
            <v>18773.54229375437</v>
          </cell>
          <cell r="T10">
            <v>2658.5909366235023</v>
          </cell>
        </row>
        <row r="11">
          <cell r="L11">
            <v>7076.6368394417805</v>
          </cell>
          <cell r="P11">
            <v>1564.2656418529684</v>
          </cell>
          <cell r="T11">
            <v>221.52145784897453</v>
          </cell>
        </row>
        <row r="12">
          <cell r="L12">
            <v>450.44252841696897</v>
          </cell>
          <cell r="P12">
            <v>99.568733964822911</v>
          </cell>
          <cell r="T12">
            <v>14.100297618208165</v>
          </cell>
        </row>
        <row r="13">
          <cell r="L13">
            <v>266.78685127402935</v>
          </cell>
          <cell r="P13">
            <v>58.972293564667567</v>
          </cell>
          <cell r="T13">
            <v>8.3512851613030321</v>
          </cell>
        </row>
        <row r="14">
          <cell r="L14">
            <v>8498.6547875946526</v>
          </cell>
          <cell r="P14">
            <v>1878.597699419633</v>
          </cell>
          <cell r="T14">
            <v>266.03518606610317</v>
          </cell>
        </row>
        <row r="16">
          <cell r="L16">
            <v>1869.7040532708236</v>
          </cell>
          <cell r="P16">
            <v>413.29149387231928</v>
          </cell>
          <cell r="T16">
            <v>58.527740934542699</v>
          </cell>
        </row>
        <row r="17">
          <cell r="L17">
            <v>1676.8880927133694</v>
          </cell>
          <cell r="P17">
            <v>370.67020509572939</v>
          </cell>
          <cell r="T17">
            <v>52.491982190901012</v>
          </cell>
        </row>
        <row r="18">
          <cell r="L18">
            <v>1550.057369808628</v>
          </cell>
          <cell r="P18">
            <v>342.63472063148612</v>
          </cell>
          <cell r="T18">
            <v>48.521773280178685</v>
          </cell>
        </row>
        <row r="20">
          <cell r="L20">
            <v>471.28264286172561</v>
          </cell>
          <cell r="P20">
            <v>104.17536784159935</v>
          </cell>
          <cell r="T20">
            <v>14.752660122923913</v>
          </cell>
        </row>
        <row r="21">
          <cell r="L21">
            <v>103.68218142957963</v>
          </cell>
          <cell r="P21">
            <v>22.918580925151854</v>
          </cell>
          <cell r="T21">
            <v>3.2455852270432604</v>
          </cell>
        </row>
        <row r="22">
          <cell r="L22">
            <v>10.382148321896933</v>
          </cell>
          <cell r="P22">
            <v>2.2949373094926124</v>
          </cell>
          <cell r="T22">
            <v>0.3249945820382541</v>
          </cell>
        </row>
        <row r="23">
          <cell r="L23">
            <v>208.92461520497983</v>
          </cell>
          <cell r="P23">
            <v>46.182050134464994</v>
          </cell>
          <cell r="T23">
            <v>6.5400113628543819</v>
          </cell>
        </row>
        <row r="25">
          <cell r="L25">
            <v>2321.9859874546596</v>
          </cell>
          <cell r="P25">
            <v>513.26682200154801</v>
          </cell>
          <cell r="T25">
            <v>72.685617860025914</v>
          </cell>
        </row>
        <row r="26">
          <cell r="L26">
            <v>510.83691724002506</v>
          </cell>
          <cell r="P26">
            <v>112.91870084034056</v>
          </cell>
          <cell r="T26">
            <v>15.990835929205701</v>
          </cell>
        </row>
        <row r="27">
          <cell r="L27">
            <v>13.05706048508223</v>
          </cell>
          <cell r="P27">
            <v>2.8862172192548639</v>
          </cell>
          <cell r="T27">
            <v>0.40872792252906026</v>
          </cell>
        </row>
        <row r="28">
          <cell r="L28">
            <v>354.44413176703091</v>
          </cell>
          <cell r="P28">
            <v>78.34862659467889</v>
          </cell>
          <cell r="T28">
            <v>11.095239529239469</v>
          </cell>
        </row>
        <row r="29">
          <cell r="L29">
            <v>0</v>
          </cell>
          <cell r="P29">
            <v>0</v>
          </cell>
          <cell r="T29">
            <v>0</v>
          </cell>
        </row>
      </sheetData>
      <sheetData sheetId="6"/>
      <sheetData sheetId="7">
        <row r="44">
          <cell r="H44">
            <v>946.91486140206325</v>
          </cell>
        </row>
      </sheetData>
      <sheetData sheetId="8"/>
      <sheetData sheetId="9"/>
      <sheetData sheetId="10"/>
      <sheetData sheetId="11"/>
      <sheetData sheetId="12">
        <row r="31">
          <cell r="C31">
            <v>187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Д3"/>
      <sheetName val="Д4"/>
      <sheetName val="Д5"/>
      <sheetName val="Д6"/>
      <sheetName val="Д3-1"/>
      <sheetName val="Д4-1"/>
      <sheetName val="Д5-1"/>
      <sheetName val="Д6 (2)"/>
      <sheetName val="Лист1"/>
    </sheetNames>
    <sheetDataSet>
      <sheetData sheetId="0">
        <row r="10">
          <cell r="G10">
            <v>106682.95</v>
          </cell>
        </row>
        <row r="32">
          <cell r="L32">
            <v>0</v>
          </cell>
          <cell r="Q32">
            <v>0</v>
          </cell>
          <cell r="AB32">
            <v>0</v>
          </cell>
        </row>
        <row r="33">
          <cell r="L33">
            <v>0</v>
          </cell>
          <cell r="Q33">
            <v>0</v>
          </cell>
          <cell r="AB33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16">
          <cell r="E16">
            <v>71083.752999999982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4:K192"/>
  <sheetViews>
    <sheetView tabSelected="1" workbookViewId="0">
      <selection activeCell="K11" sqref="K11"/>
    </sheetView>
  </sheetViews>
  <sheetFormatPr defaultRowHeight="12.75"/>
  <cols>
    <col min="1" max="1" width="9.140625" style="1"/>
    <col min="2" max="2" width="6.5703125" style="1" customWidth="1"/>
    <col min="3" max="3" width="25.5703125" style="1" customWidth="1"/>
    <col min="4" max="4" width="12.28515625" style="1" customWidth="1"/>
    <col min="5" max="5" width="10.28515625" style="1" customWidth="1"/>
    <col min="6" max="6" width="13.7109375" style="1" customWidth="1"/>
    <col min="7" max="7" width="11.28515625" style="1" customWidth="1"/>
    <col min="8" max="8" width="11.7109375" style="1" customWidth="1"/>
    <col min="9" max="9" width="9.140625" style="1" customWidth="1"/>
    <col min="10" max="11" width="9.5703125" style="1" bestFit="1" customWidth="1"/>
    <col min="12" max="14" width="9.140625" style="1"/>
    <col min="15" max="15" width="10" style="1" bestFit="1" customWidth="1"/>
    <col min="16" max="16384" width="9.140625" style="1"/>
  </cols>
  <sheetData>
    <row r="4" spans="2:11">
      <c r="H4" s="2"/>
    </row>
    <row r="5" spans="2:11">
      <c r="C5" s="2"/>
      <c r="E5" s="2"/>
      <c r="F5" s="2"/>
      <c r="G5" s="2"/>
      <c r="H5" s="2"/>
      <c r="I5" s="2"/>
      <c r="J5" s="2"/>
    </row>
    <row r="6" spans="2:11">
      <c r="G6" s="2"/>
      <c r="H6" s="2"/>
      <c r="I6" s="2"/>
      <c r="J6" s="2"/>
      <c r="K6" s="2"/>
    </row>
    <row r="7" spans="2:11">
      <c r="G7" s="2"/>
      <c r="H7" s="2"/>
      <c r="I7" s="2"/>
      <c r="J7" s="2"/>
      <c r="K7" s="2"/>
    </row>
    <row r="8" spans="2:11">
      <c r="G8" s="2"/>
      <c r="H8" s="2"/>
      <c r="I8" s="2"/>
      <c r="J8" s="2"/>
      <c r="K8" s="2"/>
    </row>
    <row r="9" spans="2:11" ht="33" customHeight="1">
      <c r="B9" s="3"/>
      <c r="C9" s="52" t="s">
        <v>131</v>
      </c>
      <c r="D9" s="52"/>
      <c r="E9" s="52"/>
      <c r="F9" s="52"/>
      <c r="G9" s="52"/>
      <c r="H9" s="52"/>
      <c r="I9" s="52"/>
    </row>
    <row r="10" spans="2:11">
      <c r="B10" s="3"/>
      <c r="C10" s="3"/>
      <c r="D10" s="3"/>
      <c r="E10" s="3"/>
      <c r="F10" s="3"/>
      <c r="G10" s="3"/>
      <c r="H10" s="3"/>
      <c r="I10" s="3"/>
    </row>
    <row r="11" spans="2:11">
      <c r="B11" s="3"/>
      <c r="C11" s="3"/>
      <c r="D11" s="3"/>
      <c r="E11" s="3"/>
      <c r="F11" s="3"/>
      <c r="G11" s="3"/>
      <c r="H11" s="3"/>
      <c r="I11" s="3"/>
    </row>
    <row r="12" spans="2:11" ht="34.5" customHeight="1">
      <c r="B12" s="53" t="s">
        <v>1</v>
      </c>
      <c r="C12" s="53" t="s">
        <v>2</v>
      </c>
      <c r="D12" s="54" t="s">
        <v>3</v>
      </c>
      <c r="E12" s="54"/>
      <c r="F12" s="54" t="s">
        <v>4</v>
      </c>
      <c r="G12" s="54"/>
      <c r="H12" s="54" t="s">
        <v>5</v>
      </c>
      <c r="I12" s="54"/>
    </row>
    <row r="13" spans="2:11" ht="27" customHeight="1">
      <c r="B13" s="53"/>
      <c r="C13" s="53"/>
      <c r="D13" s="4" t="s">
        <v>6</v>
      </c>
      <c r="E13" s="4" t="s">
        <v>7</v>
      </c>
      <c r="F13" s="4" t="s">
        <v>6</v>
      </c>
      <c r="G13" s="4" t="s">
        <v>7</v>
      </c>
      <c r="H13" s="4" t="s">
        <v>6</v>
      </c>
      <c r="I13" s="4" t="s">
        <v>7</v>
      </c>
    </row>
    <row r="14" spans="2:11">
      <c r="B14" s="5">
        <v>1</v>
      </c>
      <c r="C14" s="5">
        <v>2</v>
      </c>
      <c r="D14" s="5">
        <v>3</v>
      </c>
      <c r="E14" s="5">
        <v>4</v>
      </c>
      <c r="F14" s="5">
        <v>5</v>
      </c>
      <c r="G14" s="5">
        <v>6</v>
      </c>
      <c r="H14" s="5">
        <v>7</v>
      </c>
      <c r="I14" s="5">
        <v>8</v>
      </c>
    </row>
    <row r="15" spans="2:11">
      <c r="B15" s="6">
        <v>1</v>
      </c>
      <c r="C15" s="7" t="s">
        <v>8</v>
      </c>
      <c r="D15" s="8">
        <f>D16+D21+D22+D26</f>
        <v>107113.73620375553</v>
      </c>
      <c r="E15" s="9">
        <f t="shared" ref="E15:I15" si="0">E16+E21+E22+E26</f>
        <v>1514.2295461916576</v>
      </c>
      <c r="F15" s="8">
        <f t="shared" si="0"/>
        <v>23677.114018366701</v>
      </c>
      <c r="G15" s="9">
        <f t="shared" si="0"/>
        <v>1514.2295461916581</v>
      </c>
      <c r="H15" s="8">
        <f t="shared" si="0"/>
        <v>3353.003911018573</v>
      </c>
      <c r="I15" s="9">
        <f t="shared" si="0"/>
        <v>1514.2295461916574</v>
      </c>
    </row>
    <row r="16" spans="2:11">
      <c r="B16" s="10" t="s">
        <v>9</v>
      </c>
      <c r="C16" s="11" t="s">
        <v>10</v>
      </c>
      <c r="D16" s="8">
        <f>SUM(D17:D20)</f>
        <v>92724.16031254988</v>
      </c>
      <c r="E16" s="9">
        <f t="shared" ref="E16:I16" si="1">SUM(E17:E20)</f>
        <v>1310.8091283828462</v>
      </c>
      <c r="F16" s="8">
        <f t="shared" si="1"/>
        <v>20496.348963136828</v>
      </c>
      <c r="G16" s="9">
        <f t="shared" si="1"/>
        <v>1310.8091283828467</v>
      </c>
      <c r="H16" s="8">
        <f t="shared" si="1"/>
        <v>2902.563977251988</v>
      </c>
      <c r="I16" s="9">
        <f t="shared" si="1"/>
        <v>1310.809128382846</v>
      </c>
    </row>
    <row r="17" spans="2:10">
      <c r="B17" s="12" t="s">
        <v>11</v>
      </c>
      <c r="C17" s="13" t="s">
        <v>12</v>
      </c>
      <c r="D17" s="14">
        <f>[4]Д3!L10</f>
        <v>84930.294093417106</v>
      </c>
      <c r="E17" s="15">
        <f>D17/$D$43*1000</f>
        <v>1200.6299587791802</v>
      </c>
      <c r="F17" s="14">
        <f>[4]Д3!P10</f>
        <v>18773.54229375437</v>
      </c>
      <c r="G17" s="15">
        <f>F17/$F$43*1000</f>
        <v>1200.6299587791807</v>
      </c>
      <c r="H17" s="14">
        <f>[4]Д3!T10</f>
        <v>2658.5909366235023</v>
      </c>
      <c r="I17" s="15">
        <f>H17/$H$43*1000</f>
        <v>1200.62995877918</v>
      </c>
    </row>
    <row r="18" spans="2:10">
      <c r="B18" s="12" t="s">
        <v>13</v>
      </c>
      <c r="C18" s="16" t="s">
        <v>14</v>
      </c>
      <c r="D18" s="14">
        <f>[4]Д3!L11</f>
        <v>7076.6368394417805</v>
      </c>
      <c r="E18" s="15">
        <f t="shared" ref="E18:E21" si="2">D18/$D$43*1000</f>
        <v>100.03994790703034</v>
      </c>
      <c r="F18" s="14">
        <f>[4]Д3!P11</f>
        <v>1564.2656418529684</v>
      </c>
      <c r="G18" s="15">
        <f t="shared" ref="G18:G20" si="3">F18/$F$43*1000</f>
        <v>100.03994790703034</v>
      </c>
      <c r="H18" s="14">
        <f>[4]Д3!T11</f>
        <v>221.52145784897453</v>
      </c>
      <c r="I18" s="15">
        <f t="shared" ref="I18:I20" si="4">H18/$H$43*1000</f>
        <v>100.03994790703034</v>
      </c>
    </row>
    <row r="19" spans="2:10" ht="27.75" customHeight="1">
      <c r="B19" s="12" t="s">
        <v>15</v>
      </c>
      <c r="C19" s="17" t="s">
        <v>16</v>
      </c>
      <c r="D19" s="14">
        <f>[4]Д3!L12</f>
        <v>450.44252841696897</v>
      </c>
      <c r="E19" s="15">
        <f t="shared" si="2"/>
        <v>6.3677489887271381</v>
      </c>
      <c r="F19" s="14">
        <f>[4]Д3!P12</f>
        <v>99.568733964822911</v>
      </c>
      <c r="G19" s="15">
        <f t="shared" si="3"/>
        <v>6.3677489887271381</v>
      </c>
      <c r="H19" s="14">
        <f>[4]Д3!T12</f>
        <v>14.100297618208165</v>
      </c>
      <c r="I19" s="15">
        <f t="shared" si="4"/>
        <v>6.3677489887271381</v>
      </c>
    </row>
    <row r="20" spans="2:10" ht="27.75" customHeight="1">
      <c r="B20" s="12" t="s">
        <v>17</v>
      </c>
      <c r="C20" s="17" t="s">
        <v>18</v>
      </c>
      <c r="D20" s="14">
        <f>[4]Д3!L13</f>
        <v>266.78685127402935</v>
      </c>
      <c r="E20" s="15">
        <f t="shared" si="2"/>
        <v>3.7714727079085004</v>
      </c>
      <c r="F20" s="14">
        <f>[4]Д3!P13</f>
        <v>58.972293564667567</v>
      </c>
      <c r="G20" s="15">
        <f t="shared" si="3"/>
        <v>3.7714727079085004</v>
      </c>
      <c r="H20" s="14">
        <f>[4]Д3!T13</f>
        <v>8.3512851613030321</v>
      </c>
      <c r="I20" s="15">
        <f t="shared" si="4"/>
        <v>3.7714727079085009</v>
      </c>
    </row>
    <row r="21" spans="2:10">
      <c r="B21" s="10" t="s">
        <v>19</v>
      </c>
      <c r="C21" s="18" t="s">
        <v>20</v>
      </c>
      <c r="D21" s="8">
        <f>[4]Д3!L14</f>
        <v>8498.6547875946526</v>
      </c>
      <c r="E21" s="9">
        <f t="shared" si="2"/>
        <v>120.14251988913266</v>
      </c>
      <c r="F21" s="8">
        <f>[4]Д3!P14</f>
        <v>1878.597699419633</v>
      </c>
      <c r="G21" s="9">
        <f>F21/$F$43*1000</f>
        <v>120.14251988913266</v>
      </c>
      <c r="H21" s="8">
        <f>[4]Д3!T14</f>
        <v>266.03518606610317</v>
      </c>
      <c r="I21" s="9">
        <f>H21/$H$43*1000</f>
        <v>120.14251988913266</v>
      </c>
    </row>
    <row r="22" spans="2:10">
      <c r="B22" s="10" t="s">
        <v>21</v>
      </c>
      <c r="C22" s="19" t="s">
        <v>22</v>
      </c>
      <c r="D22" s="8">
        <f>SUM(D23:D25)</f>
        <v>5096.6495157928211</v>
      </c>
      <c r="E22" s="9">
        <f t="shared" ref="E22:I22" si="5">SUM(E23:E25)</f>
        <v>72.049557385584961</v>
      </c>
      <c r="F22" s="8">
        <f>SUM(F23:F25)</f>
        <v>1126.5964195995348</v>
      </c>
      <c r="G22" s="9">
        <f t="shared" si="5"/>
        <v>72.049557385584961</v>
      </c>
      <c r="H22" s="8">
        <f>SUM(H23:H25)</f>
        <v>159.54149640562238</v>
      </c>
      <c r="I22" s="9">
        <f t="shared" si="5"/>
        <v>72.049557385584961</v>
      </c>
    </row>
    <row r="23" spans="2:10">
      <c r="B23" s="12" t="s">
        <v>23</v>
      </c>
      <c r="C23" s="20" t="s">
        <v>24</v>
      </c>
      <c r="D23" s="14">
        <f>[4]Д3!L16</f>
        <v>1869.7040532708236</v>
      </c>
      <c r="E23" s="15">
        <f t="shared" ref="E23:E25" si="6">D23/$D$43*1000</f>
        <v>26.431354375609185</v>
      </c>
      <c r="F23" s="14">
        <f>[4]Д3!P16</f>
        <v>413.29149387231928</v>
      </c>
      <c r="G23" s="15">
        <f t="shared" ref="G23:G25" si="7">F23/$F$43*1000</f>
        <v>26.431354375609185</v>
      </c>
      <c r="H23" s="14">
        <f>[4]Д3!T16</f>
        <v>58.527740934542699</v>
      </c>
      <c r="I23" s="15">
        <f t="shared" ref="I23:I24" si="8">H23/$H$43*1000</f>
        <v>26.431354375609185</v>
      </c>
    </row>
    <row r="24" spans="2:10" ht="15" customHeight="1">
      <c r="B24" s="12" t="s">
        <v>25</v>
      </c>
      <c r="C24" s="20" t="s">
        <v>26</v>
      </c>
      <c r="D24" s="14">
        <f>[4]Д3!L17</f>
        <v>1676.8880927133694</v>
      </c>
      <c r="E24" s="15">
        <f t="shared" si="6"/>
        <v>23.705582361662898</v>
      </c>
      <c r="F24" s="14">
        <f>[4]Д3!P17</f>
        <v>370.67020509572939</v>
      </c>
      <c r="G24" s="15">
        <f t="shared" si="7"/>
        <v>23.705582361662898</v>
      </c>
      <c r="H24" s="14">
        <f>[4]Д3!T17</f>
        <v>52.491982190901012</v>
      </c>
      <c r="I24" s="15">
        <f t="shared" si="8"/>
        <v>23.705582361662898</v>
      </c>
    </row>
    <row r="25" spans="2:10">
      <c r="B25" s="12" t="s">
        <v>27</v>
      </c>
      <c r="C25" s="17" t="s">
        <v>28</v>
      </c>
      <c r="D25" s="14">
        <f>[4]Д3!L18</f>
        <v>1550.057369808628</v>
      </c>
      <c r="E25" s="15">
        <f t="shared" si="6"/>
        <v>21.912620648312888</v>
      </c>
      <c r="F25" s="14">
        <f>[4]Д3!P18</f>
        <v>342.63472063148612</v>
      </c>
      <c r="G25" s="15">
        <f t="shared" si="7"/>
        <v>21.912620648312888</v>
      </c>
      <c r="H25" s="14">
        <f>[4]Д3!T18</f>
        <v>48.521773280178685</v>
      </c>
      <c r="I25" s="15">
        <f>H25/$H$43*1000</f>
        <v>21.912620648312888</v>
      </c>
    </row>
    <row r="26" spans="2:10" ht="21.75">
      <c r="B26" s="10" t="s">
        <v>29</v>
      </c>
      <c r="C26" s="18" t="s">
        <v>30</v>
      </c>
      <c r="D26" s="8">
        <f>SUM(D27:D29)</f>
        <v>794.27158781818207</v>
      </c>
      <c r="E26" s="9">
        <f t="shared" ref="E26:I26" si="9">SUM(E27:E29)</f>
        <v>11.228340534093746</v>
      </c>
      <c r="F26" s="8">
        <f>SUM(F27:F29)</f>
        <v>175.57093621070882</v>
      </c>
      <c r="G26" s="9">
        <f t="shared" si="9"/>
        <v>11.228340534093746</v>
      </c>
      <c r="H26" s="8">
        <f>SUM(H27:H29)</f>
        <v>24.863251294859811</v>
      </c>
      <c r="I26" s="9">
        <f t="shared" si="9"/>
        <v>11.228340534093746</v>
      </c>
      <c r="J26" s="21"/>
    </row>
    <row r="27" spans="2:10">
      <c r="B27" s="12" t="s">
        <v>31</v>
      </c>
      <c r="C27" s="22" t="s">
        <v>20</v>
      </c>
      <c r="D27" s="14">
        <f>[4]Д3!L20</f>
        <v>471.28264286172561</v>
      </c>
      <c r="E27" s="15">
        <f t="shared" ref="E27:E29" si="10">D27/$D$43*1000</f>
        <v>6.6623584212488254</v>
      </c>
      <c r="F27" s="14">
        <f>[4]Д3!P20</f>
        <v>104.17536784159935</v>
      </c>
      <c r="G27" s="15">
        <f t="shared" ref="G27:G29" si="11">F27/$F$43*1000</f>
        <v>6.6623584212488254</v>
      </c>
      <c r="H27" s="14">
        <f>[4]Д3!T20</f>
        <v>14.752660122923913</v>
      </c>
      <c r="I27" s="15">
        <f t="shared" ref="I27:I29" si="12">H27/$H$43*1000</f>
        <v>6.6623584212488254</v>
      </c>
      <c r="J27" s="21"/>
    </row>
    <row r="28" spans="2:10">
      <c r="B28" s="12" t="s">
        <v>32</v>
      </c>
      <c r="C28" s="20" t="s">
        <v>24</v>
      </c>
      <c r="D28" s="14">
        <f>[4]Д3!L21</f>
        <v>103.68218142957963</v>
      </c>
      <c r="E28" s="15">
        <f t="shared" si="10"/>
        <v>1.4657188526747413</v>
      </c>
      <c r="F28" s="14">
        <f>[4]Д3!P21</f>
        <v>22.918580925151854</v>
      </c>
      <c r="G28" s="15">
        <f t="shared" si="11"/>
        <v>1.4657188526747413</v>
      </c>
      <c r="H28" s="14">
        <f>[4]Д3!T21</f>
        <v>3.2455852270432604</v>
      </c>
      <c r="I28" s="15">
        <f t="shared" si="12"/>
        <v>1.4657188526747413</v>
      </c>
    </row>
    <row r="29" spans="2:10">
      <c r="B29" s="12" t="s">
        <v>33</v>
      </c>
      <c r="C29" s="17" t="s">
        <v>34</v>
      </c>
      <c r="D29" s="14">
        <f>[4]Д3!L22+[4]Д3!L23</f>
        <v>219.30676352687675</v>
      </c>
      <c r="E29" s="15">
        <f t="shared" si="10"/>
        <v>3.1002632601701801</v>
      </c>
      <c r="F29" s="14">
        <f>[4]Д3!P22+[4]Д3!P23</f>
        <v>48.476987443957604</v>
      </c>
      <c r="G29" s="15">
        <f t="shared" si="11"/>
        <v>3.1002632601701796</v>
      </c>
      <c r="H29" s="14">
        <f>[4]Д3!T22+[4]Д3!T23</f>
        <v>6.8650059448926362</v>
      </c>
      <c r="I29" s="15">
        <f t="shared" si="12"/>
        <v>3.1002632601701805</v>
      </c>
    </row>
    <row r="30" spans="2:10" ht="21.75">
      <c r="B30" s="10" t="s">
        <v>35</v>
      </c>
      <c r="C30" s="18" t="s">
        <v>36</v>
      </c>
      <c r="D30" s="8">
        <f>SUM(D31:D33)</f>
        <v>3200.3240969467975</v>
      </c>
      <c r="E30" s="9">
        <f t="shared" ref="E30:I30" si="13">SUM(E31:E33)</f>
        <v>45.241866045711404</v>
      </c>
      <c r="F30" s="8">
        <f>SUM(F31:F33)</f>
        <v>707.42036665582225</v>
      </c>
      <c r="G30" s="9">
        <f t="shared" si="13"/>
        <v>45.241866045711404</v>
      </c>
      <c r="H30" s="8">
        <f>SUM(H31:H33)</f>
        <v>100.18042124100015</v>
      </c>
      <c r="I30" s="9">
        <f t="shared" si="13"/>
        <v>45.241866045711404</v>
      </c>
    </row>
    <row r="31" spans="2:10">
      <c r="B31" s="12" t="s">
        <v>37</v>
      </c>
      <c r="C31" s="22" t="s">
        <v>20</v>
      </c>
      <c r="D31" s="14">
        <f>[4]Д3!L25</f>
        <v>2321.9859874546596</v>
      </c>
      <c r="E31" s="15">
        <f t="shared" ref="E31:E33" si="14">D31/$D$43*1000</f>
        <v>32.825106402399783</v>
      </c>
      <c r="F31" s="14">
        <f>[4]Д3!P25</f>
        <v>513.26682200154801</v>
      </c>
      <c r="G31" s="15">
        <f t="shared" ref="G31:G33" si="15">F31/$F$43*1000</f>
        <v>32.825106402399783</v>
      </c>
      <c r="H31" s="14">
        <f>[4]Д3!T25</f>
        <v>72.685617860025914</v>
      </c>
      <c r="I31" s="15">
        <f t="shared" ref="I31:I33" si="16">H31/$H$43*1000</f>
        <v>32.825106402399783</v>
      </c>
      <c r="J31" s="21"/>
    </row>
    <row r="32" spans="2:10">
      <c r="B32" s="12" t="s">
        <v>38</v>
      </c>
      <c r="C32" s="20" t="s">
        <v>24</v>
      </c>
      <c r="D32" s="14">
        <f>[4]Д3!L26</f>
        <v>510.83691724002506</v>
      </c>
      <c r="E32" s="15">
        <f t="shared" si="14"/>
        <v>7.2215234085279514</v>
      </c>
      <c r="F32" s="14">
        <f>[4]Д3!P26</f>
        <v>112.91870084034056</v>
      </c>
      <c r="G32" s="15">
        <f t="shared" si="15"/>
        <v>7.2215234085279514</v>
      </c>
      <c r="H32" s="14">
        <f>[4]Д3!T26</f>
        <v>15.990835929205701</v>
      </c>
      <c r="I32" s="15">
        <f t="shared" si="16"/>
        <v>7.2215234085279514</v>
      </c>
      <c r="J32" s="21"/>
    </row>
    <row r="33" spans="2:11">
      <c r="B33" s="12" t="s">
        <v>39</v>
      </c>
      <c r="C33" s="17" t="s">
        <v>34</v>
      </c>
      <c r="D33" s="14">
        <f>[4]Д3!L27+[4]Д3!L28</f>
        <v>367.50119225211313</v>
      </c>
      <c r="E33" s="15">
        <f t="shared" si="14"/>
        <v>5.1952362347836711</v>
      </c>
      <c r="F33" s="14">
        <f>[4]Д3!P27+[4]Д3!P28</f>
        <v>81.23484381393375</v>
      </c>
      <c r="G33" s="15">
        <f t="shared" si="15"/>
        <v>5.1952362347836711</v>
      </c>
      <c r="H33" s="14">
        <f>[4]Д3!T27+[4]Д3!T28</f>
        <v>11.50396745176853</v>
      </c>
      <c r="I33" s="15">
        <f t="shared" si="16"/>
        <v>5.1952362347836711</v>
      </c>
    </row>
    <row r="34" spans="2:11">
      <c r="B34" s="10" t="s">
        <v>40</v>
      </c>
      <c r="C34" s="19" t="s">
        <v>41</v>
      </c>
      <c r="D34" s="8">
        <f>[4]Д3!L29</f>
        <v>0</v>
      </c>
      <c r="E34" s="9">
        <v>0</v>
      </c>
      <c r="F34" s="8">
        <f>[4]Д3!P29</f>
        <v>0</v>
      </c>
      <c r="G34" s="9">
        <v>0</v>
      </c>
      <c r="H34" s="8">
        <f>[4]Д3!T29</f>
        <v>0</v>
      </c>
      <c r="I34" s="9">
        <v>0</v>
      </c>
    </row>
    <row r="35" spans="2:11">
      <c r="B35" s="10" t="s">
        <v>42</v>
      </c>
      <c r="C35" s="19" t="s">
        <v>43</v>
      </c>
      <c r="D35" s="8">
        <f>D15+D30+D34</f>
        <v>110314.06030070233</v>
      </c>
      <c r="E35" s="9">
        <f t="shared" ref="E35:I35" si="17">E15+E30+E34</f>
        <v>1559.4714122373691</v>
      </c>
      <c r="F35" s="8">
        <f>F15+F30+F34</f>
        <v>24384.534385022522</v>
      </c>
      <c r="G35" s="9">
        <f t="shared" si="17"/>
        <v>1559.4714122373696</v>
      </c>
      <c r="H35" s="8">
        <f>H15+H30+H34</f>
        <v>3453.1843322595732</v>
      </c>
      <c r="I35" s="9">
        <f t="shared" si="17"/>
        <v>1559.4714122373689</v>
      </c>
    </row>
    <row r="36" spans="2:11">
      <c r="B36" s="10" t="s">
        <v>44</v>
      </c>
      <c r="C36" s="19" t="s">
        <v>45</v>
      </c>
      <c r="D36" s="8">
        <f>SUM(D37:D38)</f>
        <v>0</v>
      </c>
      <c r="E36" s="9">
        <f t="shared" ref="E36:I36" si="18">SUM(E37:E38)</f>
        <v>0</v>
      </c>
      <c r="F36" s="8">
        <f>SUM(F37:F38)</f>
        <v>0</v>
      </c>
      <c r="G36" s="9">
        <f t="shared" si="18"/>
        <v>0</v>
      </c>
      <c r="H36" s="8">
        <f>SUM(H37:H38)</f>
        <v>0</v>
      </c>
      <c r="I36" s="9">
        <f t="shared" si="18"/>
        <v>0</v>
      </c>
    </row>
    <row r="37" spans="2:11">
      <c r="B37" s="12" t="s">
        <v>46</v>
      </c>
      <c r="C37" s="20" t="s">
        <v>47</v>
      </c>
      <c r="D37" s="14">
        <f>[5]Д3!L32</f>
        <v>0</v>
      </c>
      <c r="E37" s="15">
        <f t="shared" ref="E37:E38" si="19">D37/$D$43*1000</f>
        <v>0</v>
      </c>
      <c r="F37" s="14">
        <f>[5]Д3!Q32</f>
        <v>0</v>
      </c>
      <c r="G37" s="15">
        <f t="shared" ref="G37:G38" si="20">F37/$D$43</f>
        <v>0</v>
      </c>
      <c r="H37" s="14">
        <f>[5]Д3!AB32</f>
        <v>0</v>
      </c>
      <c r="I37" s="15">
        <f t="shared" ref="I37:I38" si="21">H37/$H$43*1000</f>
        <v>0</v>
      </c>
    </row>
    <row r="38" spans="2:11" ht="22.5">
      <c r="B38" s="12" t="s">
        <v>48</v>
      </c>
      <c r="C38" s="20" t="s">
        <v>49</v>
      </c>
      <c r="D38" s="14">
        <f>[5]Д3!L33</f>
        <v>0</v>
      </c>
      <c r="E38" s="15">
        <f t="shared" si="19"/>
        <v>0</v>
      </c>
      <c r="F38" s="14">
        <f>[5]Д3!Q33</f>
        <v>0</v>
      </c>
      <c r="G38" s="15">
        <f t="shared" si="20"/>
        <v>0</v>
      </c>
      <c r="H38" s="14">
        <f>[5]Д3!AB33</f>
        <v>0</v>
      </c>
      <c r="I38" s="15">
        <f t="shared" si="21"/>
        <v>0</v>
      </c>
    </row>
    <row r="39" spans="2:11" ht="32.25">
      <c r="B39" s="10" t="s">
        <v>50</v>
      </c>
      <c r="C39" s="19" t="s">
        <v>51</v>
      </c>
      <c r="D39" s="8">
        <f>D35+D36</f>
        <v>110314.06030070233</v>
      </c>
      <c r="E39" s="9">
        <f t="shared" ref="E39" si="22">E35+E36</f>
        <v>1559.4714122373691</v>
      </c>
      <c r="F39" s="8">
        <f>F35+F36</f>
        <v>24384.534385022522</v>
      </c>
      <c r="G39" s="9">
        <f t="shared" ref="G39" si="23">G35+G36</f>
        <v>1559.4714122373696</v>
      </c>
      <c r="H39" s="8">
        <f>H35+H36</f>
        <v>3453.1843322595732</v>
      </c>
      <c r="I39" s="9">
        <f t="shared" ref="I39" si="24">I35+I36</f>
        <v>1559.4714122373689</v>
      </c>
      <c r="J39" s="23"/>
      <c r="K39" s="21"/>
    </row>
    <row r="40" spans="2:11" ht="27.75" customHeight="1">
      <c r="B40" s="10" t="s">
        <v>52</v>
      </c>
      <c r="C40" s="18" t="s">
        <v>53</v>
      </c>
      <c r="D40" s="8"/>
      <c r="E40" s="9">
        <f>E39</f>
        <v>1559.4714122373691</v>
      </c>
      <c r="F40" s="8"/>
      <c r="G40" s="9">
        <f>G39</f>
        <v>1559.4714122373696</v>
      </c>
      <c r="H40" s="8"/>
      <c r="I40" s="9">
        <f>I39</f>
        <v>1559.4714122373689</v>
      </c>
    </row>
    <row r="41" spans="2:11">
      <c r="B41" s="10" t="s">
        <v>54</v>
      </c>
      <c r="C41" s="24" t="s">
        <v>55</v>
      </c>
      <c r="D41" s="8"/>
      <c r="E41" s="9">
        <f>E40*0.2</f>
        <v>311.89428244747387</v>
      </c>
      <c r="F41" s="8"/>
      <c r="G41" s="9">
        <f>G40*0.2</f>
        <v>311.89428244747393</v>
      </c>
      <c r="H41" s="8"/>
      <c r="I41" s="9">
        <f>I40*0.2</f>
        <v>311.89428244747381</v>
      </c>
    </row>
    <row r="42" spans="2:11" ht="27.75" customHeight="1">
      <c r="B42" s="10" t="s">
        <v>56</v>
      </c>
      <c r="C42" s="18" t="s">
        <v>57</v>
      </c>
      <c r="D42" s="8"/>
      <c r="E42" s="9">
        <f>SUM(E40:E41)</f>
        <v>1871.365694684843</v>
      </c>
      <c r="F42" s="8"/>
      <c r="G42" s="9">
        <f>SUM(G40:G41)+0.01</f>
        <v>1871.3756946848434</v>
      </c>
      <c r="H42" s="8"/>
      <c r="I42" s="9">
        <f>SUM(I40:I41)+0.01</f>
        <v>1871.3756946848428</v>
      </c>
    </row>
    <row r="43" spans="2:11" ht="31.5">
      <c r="B43" s="25" t="s">
        <v>58</v>
      </c>
      <c r="C43" s="26" t="s">
        <v>59</v>
      </c>
      <c r="D43" s="9">
        <f>[4]Д2!$F$39</f>
        <v>70738.109999999986</v>
      </c>
      <c r="E43" s="9"/>
      <c r="F43" s="9">
        <f>[4]Д2!$F$43</f>
        <v>15636.410000000002</v>
      </c>
      <c r="G43" s="9"/>
      <c r="H43" s="9">
        <f>[4]Д2!$F$47</f>
        <v>2214.3300000000004</v>
      </c>
      <c r="I43" s="8"/>
    </row>
    <row r="44" spans="2:11">
      <c r="B44" s="27">
        <v>11</v>
      </c>
      <c r="C44" s="11" t="s">
        <v>60</v>
      </c>
      <c r="D44" s="8"/>
      <c r="E44" s="8">
        <f>E36/E35</f>
        <v>0</v>
      </c>
      <c r="F44" s="8"/>
      <c r="G44" s="8">
        <f>G36/G35</f>
        <v>0</v>
      </c>
      <c r="H44" s="8"/>
      <c r="I44" s="8">
        <f>I36/I35</f>
        <v>0</v>
      </c>
    </row>
    <row r="45" spans="2:11">
      <c r="B45" s="3"/>
      <c r="C45" s="3"/>
      <c r="D45" s="3"/>
      <c r="E45" s="3"/>
      <c r="F45" s="3"/>
      <c r="G45" s="3"/>
      <c r="H45" s="3"/>
      <c r="I45" s="3"/>
    </row>
    <row r="46" spans="2:11">
      <c r="B46" s="3"/>
      <c r="C46" s="3"/>
      <c r="D46" s="3"/>
      <c r="E46" s="3"/>
      <c r="F46" s="3"/>
      <c r="G46" s="3"/>
      <c r="H46" s="3"/>
      <c r="I46" s="3"/>
    </row>
    <row r="47" spans="2:11">
      <c r="B47" s="3"/>
      <c r="C47" s="3"/>
      <c r="D47" s="3"/>
      <c r="E47" s="3"/>
      <c r="F47" s="3"/>
      <c r="G47" s="3"/>
      <c r="H47" s="3"/>
      <c r="I47" s="3"/>
    </row>
    <row r="48" spans="2:11">
      <c r="B48" s="3"/>
      <c r="C48" s="3"/>
      <c r="D48" s="3"/>
      <c r="E48" s="3"/>
      <c r="F48" s="3"/>
      <c r="G48" s="3"/>
      <c r="H48" s="3"/>
      <c r="I48" s="3"/>
    </row>
    <row r="49" spans="2:10" ht="14.25">
      <c r="B49" s="3"/>
      <c r="C49" s="28" t="s">
        <v>61</v>
      </c>
      <c r="D49" s="28"/>
      <c r="E49" s="28"/>
      <c r="F49" s="28"/>
      <c r="G49" s="28"/>
      <c r="H49" s="28" t="s">
        <v>62</v>
      </c>
      <c r="I49" s="3"/>
    </row>
    <row r="50" spans="2:10" ht="14.25">
      <c r="B50" s="3"/>
      <c r="C50" s="28"/>
      <c r="D50" s="28"/>
      <c r="E50" s="28"/>
      <c r="F50" s="28"/>
      <c r="G50" s="28"/>
      <c r="H50" s="28"/>
      <c r="I50" s="3"/>
    </row>
    <row r="51" spans="2:10" ht="14.25">
      <c r="B51" s="3"/>
      <c r="C51" s="28"/>
      <c r="D51" s="28"/>
      <c r="E51" s="28"/>
      <c r="F51" s="28"/>
      <c r="G51" s="28"/>
      <c r="H51" s="28"/>
      <c r="I51" s="3"/>
    </row>
    <row r="52" spans="2:10" ht="14.25">
      <c r="B52" s="3"/>
      <c r="C52" s="28"/>
      <c r="D52" s="28"/>
      <c r="E52" s="28"/>
      <c r="F52" s="28"/>
      <c r="H52" s="2"/>
      <c r="I52" s="3"/>
    </row>
    <row r="53" spans="2:10" ht="14.25">
      <c r="B53" s="3"/>
      <c r="C53" s="28"/>
      <c r="D53" s="28"/>
      <c r="E53" s="28"/>
      <c r="F53" s="28"/>
      <c r="G53" s="2"/>
      <c r="H53" s="28"/>
      <c r="I53" s="3"/>
    </row>
    <row r="54" spans="2:10">
      <c r="B54" s="3"/>
      <c r="C54" s="2"/>
      <c r="E54" s="2"/>
      <c r="F54" s="2"/>
      <c r="G54" s="2"/>
      <c r="H54" s="2"/>
      <c r="I54" s="2"/>
      <c r="J54" s="2"/>
    </row>
    <row r="55" spans="2:10">
      <c r="B55" s="3"/>
      <c r="G55" s="2"/>
      <c r="I55" s="3"/>
    </row>
    <row r="56" spans="2:10">
      <c r="B56" s="3"/>
      <c r="G56" s="2"/>
      <c r="I56" s="3"/>
    </row>
    <row r="57" spans="2:10" ht="27" customHeight="1">
      <c r="B57" s="3"/>
      <c r="C57" s="52" t="s">
        <v>132</v>
      </c>
      <c r="D57" s="52"/>
      <c r="E57" s="52"/>
      <c r="F57" s="52"/>
      <c r="G57" s="52"/>
      <c r="H57" s="52"/>
      <c r="I57" s="52"/>
    </row>
    <row r="58" spans="2:10">
      <c r="B58" s="3"/>
      <c r="C58" s="3"/>
      <c r="D58" s="3"/>
      <c r="E58" s="3"/>
      <c r="F58" s="3"/>
      <c r="G58" s="3"/>
      <c r="H58" s="3"/>
      <c r="I58" s="3"/>
    </row>
    <row r="59" spans="2:10">
      <c r="B59" s="3"/>
      <c r="C59" s="3"/>
      <c r="D59" s="3"/>
      <c r="E59" s="3"/>
      <c r="F59" s="3"/>
      <c r="G59" s="3"/>
      <c r="H59" s="3"/>
      <c r="I59" s="3"/>
    </row>
    <row r="60" spans="2:10">
      <c r="B60" s="53" t="s">
        <v>1</v>
      </c>
      <c r="C60" s="53" t="s">
        <v>2</v>
      </c>
      <c r="D60" s="54" t="s">
        <v>3</v>
      </c>
      <c r="E60" s="54"/>
      <c r="F60" s="54" t="s">
        <v>4</v>
      </c>
      <c r="G60" s="54"/>
      <c r="H60" s="54" t="s">
        <v>5</v>
      </c>
      <c r="I60" s="54"/>
    </row>
    <row r="61" spans="2:10">
      <c r="B61" s="53"/>
      <c r="C61" s="53"/>
      <c r="D61" s="4" t="s">
        <v>6</v>
      </c>
      <c r="E61" s="4" t="s">
        <v>7</v>
      </c>
      <c r="F61" s="4" t="s">
        <v>6</v>
      </c>
      <c r="G61" s="4" t="s">
        <v>7</v>
      </c>
      <c r="H61" s="4" t="s">
        <v>6</v>
      </c>
      <c r="I61" s="4" t="s">
        <v>7</v>
      </c>
    </row>
    <row r="62" spans="2:10">
      <c r="B62" s="5">
        <v>1</v>
      </c>
      <c r="C62" s="5">
        <v>2</v>
      </c>
      <c r="D62" s="5">
        <v>3</v>
      </c>
      <c r="E62" s="5">
        <v>4</v>
      </c>
      <c r="F62" s="5">
        <v>5</v>
      </c>
      <c r="G62" s="5">
        <v>6</v>
      </c>
      <c r="H62" s="5">
        <v>7</v>
      </c>
      <c r="I62" s="5">
        <v>8</v>
      </c>
    </row>
    <row r="63" spans="2:10">
      <c r="B63" s="6">
        <v>1</v>
      </c>
      <c r="C63" s="7" t="s">
        <v>8</v>
      </c>
      <c r="D63" s="8">
        <v>7795.7283935801515</v>
      </c>
      <c r="E63" s="9">
        <v>110.205494514628</v>
      </c>
      <c r="F63" s="8">
        <v>1723.2182964834747</v>
      </c>
      <c r="G63" s="9">
        <v>110.205494514628</v>
      </c>
      <c r="H63" s="8">
        <v>244.03133266857625</v>
      </c>
      <c r="I63" s="9">
        <v>110.205494514628</v>
      </c>
    </row>
    <row r="64" spans="2:10">
      <c r="B64" s="10" t="s">
        <v>9</v>
      </c>
      <c r="C64" s="11" t="s">
        <v>10</v>
      </c>
      <c r="D64" s="8">
        <v>2718.2983065827452</v>
      </c>
      <c r="E64" s="9">
        <v>38.427635493551435</v>
      </c>
      <c r="F64" s="8">
        <v>600.87026390772269</v>
      </c>
      <c r="G64" s="9">
        <v>38.427635493551435</v>
      </c>
      <c r="H64" s="8">
        <v>85.09146610243576</v>
      </c>
      <c r="I64" s="9">
        <v>38.427635493551435</v>
      </c>
    </row>
    <row r="65" spans="2:9">
      <c r="B65" s="12" t="s">
        <v>11</v>
      </c>
      <c r="C65" s="16" t="s">
        <v>14</v>
      </c>
      <c r="D65" s="14">
        <v>1621.4048805852817</v>
      </c>
      <c r="E65" s="15">
        <v>22.921235534640125</v>
      </c>
      <c r="F65" s="14">
        <v>358.40583652620222</v>
      </c>
      <c r="G65" s="15">
        <v>22.921235534640125</v>
      </c>
      <c r="H65" s="14">
        <v>50.755179481419681</v>
      </c>
      <c r="I65" s="15">
        <v>22.921235534640125</v>
      </c>
    </row>
    <row r="66" spans="2:9" ht="27.75" customHeight="1">
      <c r="B66" s="12" t="s">
        <v>13</v>
      </c>
      <c r="C66" s="17" t="s">
        <v>16</v>
      </c>
      <c r="D66" s="14">
        <v>7.3011396787947911</v>
      </c>
      <c r="E66" s="15">
        <v>0.10321366627967291</v>
      </c>
      <c r="F66" s="14">
        <v>1.6138912035521404</v>
      </c>
      <c r="G66" s="15">
        <v>0.10321366627967291</v>
      </c>
      <c r="H66" s="14">
        <v>0.22854911765306815</v>
      </c>
      <c r="I66" s="15">
        <v>0.10321366627967291</v>
      </c>
    </row>
    <row r="67" spans="2:9" ht="22.5">
      <c r="B67" s="12" t="s">
        <v>15</v>
      </c>
      <c r="C67" s="17" t="s">
        <v>18</v>
      </c>
      <c r="D67" s="14">
        <v>1089.5922863186688</v>
      </c>
      <c r="E67" s="15">
        <v>15.403186292631638</v>
      </c>
      <c r="F67" s="14">
        <v>240.85053617796828</v>
      </c>
      <c r="G67" s="15">
        <v>15.403186292631636</v>
      </c>
      <c r="H67" s="14">
        <v>34.107737503363019</v>
      </c>
      <c r="I67" s="15">
        <v>15.403186292631636</v>
      </c>
    </row>
    <row r="68" spans="2:9">
      <c r="B68" s="10" t="s">
        <v>19</v>
      </c>
      <c r="C68" s="18" t="s">
        <v>20</v>
      </c>
      <c r="D68" s="8">
        <v>3095.7396783434283</v>
      </c>
      <c r="E68" s="9">
        <v>43.763392580653182</v>
      </c>
      <c r="F68" s="8">
        <v>684.30234938205126</v>
      </c>
      <c r="G68" s="9">
        <v>43.763392580653175</v>
      </c>
      <c r="H68" s="8">
        <v>96.906593093117777</v>
      </c>
      <c r="I68" s="9">
        <v>43.763392580653182</v>
      </c>
    </row>
    <row r="69" spans="2:9">
      <c r="B69" s="10" t="s">
        <v>21</v>
      </c>
      <c r="C69" s="19" t="s">
        <v>22</v>
      </c>
      <c r="D69" s="8">
        <v>1923.8833916567396</v>
      </c>
      <c r="E69" s="9">
        <v>27.197268794101792</v>
      </c>
      <c r="F69" s="8">
        <v>425.26764574478125</v>
      </c>
      <c r="G69" s="9">
        <v>27.197268794101788</v>
      </c>
      <c r="H69" s="8">
        <v>60.223728208843426</v>
      </c>
      <c r="I69" s="9">
        <v>27.197268794101792</v>
      </c>
    </row>
    <row r="70" spans="2:9">
      <c r="B70" s="12" t="s">
        <v>23</v>
      </c>
      <c r="C70" s="20" t="s">
        <v>24</v>
      </c>
      <c r="D70" s="14">
        <v>681.06272923555423</v>
      </c>
      <c r="E70" s="15">
        <v>9.6279463677437001</v>
      </c>
      <c r="F70" s="14">
        <v>150.54651686405128</v>
      </c>
      <c r="G70" s="15">
        <v>9.6279463677437001</v>
      </c>
      <c r="H70" s="14">
        <v>21.319450480485912</v>
      </c>
      <c r="I70" s="15">
        <v>9.6279463677437001</v>
      </c>
    </row>
    <row r="71" spans="2:9">
      <c r="B71" s="12" t="s">
        <v>25</v>
      </c>
      <c r="C71" s="20" t="s">
        <v>26</v>
      </c>
      <c r="D71" s="14">
        <v>396.46080059862607</v>
      </c>
      <c r="E71" s="15">
        <v>5.6046281219363392</v>
      </c>
      <c r="F71" s="14">
        <v>87.636263212126593</v>
      </c>
      <c r="G71" s="15">
        <v>5.6046281219363383</v>
      </c>
      <c r="H71" s="14">
        <v>12.410496189247295</v>
      </c>
      <c r="I71" s="15">
        <v>5.6046281219363392</v>
      </c>
    </row>
    <row r="72" spans="2:9">
      <c r="B72" s="12" t="s">
        <v>27</v>
      </c>
      <c r="C72" s="17" t="s">
        <v>28</v>
      </c>
      <c r="D72" s="14">
        <v>846.3598618225592</v>
      </c>
      <c r="E72" s="15">
        <v>11.964694304421752</v>
      </c>
      <c r="F72" s="14">
        <v>187.08486566860333</v>
      </c>
      <c r="G72" s="15">
        <v>11.964694304421752</v>
      </c>
      <c r="H72" s="14">
        <v>26.49378153911022</v>
      </c>
      <c r="I72" s="15">
        <v>11.964694304421752</v>
      </c>
    </row>
    <row r="73" spans="2:9" ht="21.75">
      <c r="B73" s="10" t="s">
        <v>29</v>
      </c>
      <c r="C73" s="18" t="s">
        <v>30</v>
      </c>
      <c r="D73" s="8">
        <v>57.807016997238243</v>
      </c>
      <c r="E73" s="9">
        <v>0.81719764632159753</v>
      </c>
      <c r="F73" s="8">
        <v>12.778037448919491</v>
      </c>
      <c r="G73" s="9">
        <v>0.81719764632159753</v>
      </c>
      <c r="H73" s="8">
        <v>1.8095452641793033</v>
      </c>
      <c r="I73" s="9">
        <v>0.81719764632159753</v>
      </c>
    </row>
    <row r="74" spans="2:9">
      <c r="B74" s="12" t="s">
        <v>31</v>
      </c>
      <c r="C74" s="22" t="s">
        <v>20</v>
      </c>
      <c r="D74" s="14">
        <v>34.299909708777697</v>
      </c>
      <c r="E74" s="15">
        <v>0.48488586574871317</v>
      </c>
      <c r="F74" s="14">
        <v>7.5818742000518373</v>
      </c>
      <c r="G74" s="15">
        <v>0.48488586574871317</v>
      </c>
      <c r="H74" s="14">
        <v>1.0736973191033483</v>
      </c>
      <c r="I74" s="15">
        <v>0.48488586574871323</v>
      </c>
    </row>
    <row r="75" spans="2:9">
      <c r="B75" s="12" t="s">
        <v>32</v>
      </c>
      <c r="C75" s="20" t="s">
        <v>24</v>
      </c>
      <c r="D75" s="14">
        <v>7.5459801359310914</v>
      </c>
      <c r="E75" s="15">
        <v>0.10667489046471687</v>
      </c>
      <c r="F75" s="14">
        <v>1.6680123240114038</v>
      </c>
      <c r="G75" s="15">
        <v>0.10667489046471687</v>
      </c>
      <c r="H75" s="14">
        <v>0.23621341020273656</v>
      </c>
      <c r="I75" s="15">
        <v>0.10667489046471687</v>
      </c>
    </row>
    <row r="76" spans="2:9">
      <c r="B76" s="12" t="s">
        <v>33</v>
      </c>
      <c r="C76" s="17" t="s">
        <v>34</v>
      </c>
      <c r="D76" s="14">
        <v>15.961127152529459</v>
      </c>
      <c r="E76" s="15">
        <v>0.22563689010816745</v>
      </c>
      <c r="F76" s="14">
        <v>3.5281509248562513</v>
      </c>
      <c r="G76" s="15">
        <v>0.22563689010816745</v>
      </c>
      <c r="H76" s="14">
        <v>0.49963453487321857</v>
      </c>
      <c r="I76" s="15">
        <v>0.22563689010816745</v>
      </c>
    </row>
    <row r="77" spans="2:9" ht="21.75">
      <c r="B77" s="10" t="s">
        <v>35</v>
      </c>
      <c r="C77" s="18" t="s">
        <v>36</v>
      </c>
      <c r="D77" s="8">
        <v>232.91930909559827</v>
      </c>
      <c r="E77" s="9">
        <v>3.2926990712021897</v>
      </c>
      <c r="F77" s="8">
        <v>51.485992683936637</v>
      </c>
      <c r="G77" s="9">
        <v>3.2926990712021897</v>
      </c>
      <c r="H77" s="8">
        <v>7.2911223343351468</v>
      </c>
      <c r="I77" s="9">
        <v>3.2926990712021897</v>
      </c>
    </row>
    <row r="78" spans="2:9">
      <c r="B78" s="12" t="s">
        <v>37</v>
      </c>
      <c r="C78" s="22" t="s">
        <v>20</v>
      </c>
      <c r="D78" s="14">
        <v>168.99393797133621</v>
      </c>
      <c r="E78" s="15">
        <v>2.3890083855977529</v>
      </c>
      <c r="F78" s="14">
        <v>37.355514610644562</v>
      </c>
      <c r="G78" s="15">
        <v>2.3890083855977529</v>
      </c>
      <c r="H78" s="14">
        <v>5.2900529384806729</v>
      </c>
      <c r="I78" s="15">
        <v>2.3890083855977529</v>
      </c>
    </row>
    <row r="79" spans="2:9">
      <c r="B79" s="12" t="s">
        <v>38</v>
      </c>
      <c r="C79" s="20" t="s">
        <v>24</v>
      </c>
      <c r="D79" s="14">
        <v>37.178666353693963</v>
      </c>
      <c r="E79" s="15">
        <v>0.5255818448315055</v>
      </c>
      <c r="F79" s="14">
        <v>8.2182132143418016</v>
      </c>
      <c r="G79" s="15">
        <v>0.5255818448315055</v>
      </c>
      <c r="H79" s="14">
        <v>1.163811646465748</v>
      </c>
      <c r="I79" s="15">
        <v>0.5255818448315055</v>
      </c>
    </row>
    <row r="80" spans="2:9">
      <c r="B80" s="12" t="s">
        <v>39</v>
      </c>
      <c r="C80" s="17" t="s">
        <v>34</v>
      </c>
      <c r="D80" s="14">
        <v>26.746704770568108</v>
      </c>
      <c r="E80" s="15">
        <v>0.3781088407729315</v>
      </c>
      <c r="F80" s="14">
        <v>5.912264858950274</v>
      </c>
      <c r="G80" s="15">
        <v>0.37810884077293144</v>
      </c>
      <c r="H80" s="14">
        <v>0.83725774938872555</v>
      </c>
      <c r="I80" s="15">
        <v>0.3781088407729315</v>
      </c>
    </row>
    <row r="81" spans="2:11">
      <c r="B81" s="10" t="s">
        <v>40</v>
      </c>
      <c r="C81" s="19" t="s">
        <v>41</v>
      </c>
      <c r="D81" s="8">
        <v>0</v>
      </c>
      <c r="E81" s="9">
        <v>0</v>
      </c>
      <c r="F81" s="8">
        <v>0</v>
      </c>
      <c r="G81" s="9">
        <v>0</v>
      </c>
      <c r="H81" s="8">
        <v>0</v>
      </c>
      <c r="I81" s="9">
        <v>0</v>
      </c>
    </row>
    <row r="82" spans="2:11">
      <c r="B82" s="10" t="s">
        <v>42</v>
      </c>
      <c r="C82" s="19" t="s">
        <v>43</v>
      </c>
      <c r="D82" s="8">
        <v>8028.6477026757502</v>
      </c>
      <c r="E82" s="9">
        <v>113.49819358583019</v>
      </c>
      <c r="F82" s="8">
        <v>1774.7042891674114</v>
      </c>
      <c r="G82" s="9">
        <v>113.49819358583019</v>
      </c>
      <c r="H82" s="8">
        <v>251.3224550029114</v>
      </c>
      <c r="I82" s="9">
        <v>113.49819358583019</v>
      </c>
    </row>
    <row r="83" spans="2:11">
      <c r="B83" s="10" t="s">
        <v>44</v>
      </c>
      <c r="C83" s="19" t="s">
        <v>45</v>
      </c>
      <c r="D83" s="8">
        <v>0</v>
      </c>
      <c r="E83" s="9">
        <v>0</v>
      </c>
      <c r="F83" s="8">
        <v>0</v>
      </c>
      <c r="G83" s="9">
        <v>0</v>
      </c>
      <c r="H83" s="8">
        <v>0</v>
      </c>
      <c r="I83" s="9">
        <v>0</v>
      </c>
    </row>
    <row r="84" spans="2:11">
      <c r="B84" s="12" t="s">
        <v>46</v>
      </c>
      <c r="C84" s="20" t="s">
        <v>47</v>
      </c>
      <c r="D84" s="14">
        <v>0</v>
      </c>
      <c r="E84" s="15">
        <v>0</v>
      </c>
      <c r="F84" s="14">
        <v>0</v>
      </c>
      <c r="G84" s="15">
        <v>0</v>
      </c>
      <c r="H84" s="14">
        <v>0</v>
      </c>
      <c r="I84" s="15">
        <v>0</v>
      </c>
    </row>
    <row r="85" spans="2:11" ht="22.5">
      <c r="B85" s="12" t="s">
        <v>48</v>
      </c>
      <c r="C85" s="20" t="s">
        <v>49</v>
      </c>
      <c r="D85" s="14">
        <v>0</v>
      </c>
      <c r="E85" s="15">
        <v>0</v>
      </c>
      <c r="F85" s="14">
        <v>0</v>
      </c>
      <c r="G85" s="15">
        <v>0</v>
      </c>
      <c r="H85" s="14">
        <v>0</v>
      </c>
      <c r="I85" s="15">
        <v>0</v>
      </c>
    </row>
    <row r="86" spans="2:11" ht="32.25">
      <c r="B86" s="10" t="s">
        <v>50</v>
      </c>
      <c r="C86" s="19" t="s">
        <v>63</v>
      </c>
      <c r="D86" s="8">
        <v>8028.6477026757502</v>
      </c>
      <c r="E86" s="9">
        <v>113.49819358583019</v>
      </c>
      <c r="F86" s="8">
        <v>1774.7042891674114</v>
      </c>
      <c r="G86" s="9">
        <v>113.49819358583019</v>
      </c>
      <c r="H86" s="8">
        <v>251.3224550029114</v>
      </c>
      <c r="I86" s="9">
        <v>113.49819358583019</v>
      </c>
      <c r="J86" s="29"/>
      <c r="K86" s="21"/>
    </row>
    <row r="87" spans="2:11" ht="21.75">
      <c r="B87" s="10" t="s">
        <v>52</v>
      </c>
      <c r="C87" s="18" t="s">
        <v>64</v>
      </c>
      <c r="D87" s="8"/>
      <c r="E87" s="9">
        <v>113.49819358583019</v>
      </c>
      <c r="F87" s="8"/>
      <c r="G87" s="9">
        <v>113.49819358583019</v>
      </c>
      <c r="H87" s="8"/>
      <c r="I87" s="9">
        <v>113.49819358583019</v>
      </c>
    </row>
    <row r="88" spans="2:11">
      <c r="B88" s="10" t="s">
        <v>54</v>
      </c>
      <c r="C88" s="24" t="s">
        <v>55</v>
      </c>
      <c r="D88" s="8"/>
      <c r="E88" s="9">
        <v>22.699638717166039</v>
      </c>
      <c r="F88" s="8"/>
      <c r="G88" s="9">
        <v>22.699638717166039</v>
      </c>
      <c r="H88" s="8"/>
      <c r="I88" s="9">
        <v>22.699638717166039</v>
      </c>
    </row>
    <row r="89" spans="2:11" ht="32.25">
      <c r="B89" s="10" t="s">
        <v>56</v>
      </c>
      <c r="C89" s="18" t="s">
        <v>65</v>
      </c>
      <c r="D89" s="8"/>
      <c r="E89" s="9">
        <v>136.19783230299623</v>
      </c>
      <c r="F89" s="8"/>
      <c r="G89" s="9">
        <v>136.19783230299623</v>
      </c>
      <c r="H89" s="8"/>
      <c r="I89" s="9">
        <v>136.19783230299623</v>
      </c>
    </row>
    <row r="90" spans="2:11" ht="31.5">
      <c r="B90" s="25" t="s">
        <v>58</v>
      </c>
      <c r="C90" s="26" t="s">
        <v>59</v>
      </c>
      <c r="D90" s="9">
        <v>70738.109999999986</v>
      </c>
      <c r="E90" s="9"/>
      <c r="F90" s="9">
        <v>15636.410000000002</v>
      </c>
      <c r="G90" s="9"/>
      <c r="H90" s="9">
        <v>2214.3300000000004</v>
      </c>
      <c r="I90" s="8"/>
    </row>
    <row r="91" spans="2:11">
      <c r="B91" s="27">
        <v>11</v>
      </c>
      <c r="C91" s="11" t="s">
        <v>60</v>
      </c>
      <c r="D91" s="8"/>
      <c r="E91" s="8">
        <v>0</v>
      </c>
      <c r="F91" s="8"/>
      <c r="G91" s="8">
        <v>0</v>
      </c>
      <c r="H91" s="8"/>
      <c r="I91" s="8">
        <v>0</v>
      </c>
    </row>
    <row r="92" spans="2:11">
      <c r="B92" s="3"/>
      <c r="C92" s="3"/>
      <c r="D92" s="3"/>
      <c r="E92" s="3"/>
      <c r="F92" s="3"/>
      <c r="G92" s="3"/>
      <c r="H92" s="3"/>
      <c r="I92" s="3"/>
    </row>
    <row r="93" spans="2:11">
      <c r="B93" s="3"/>
      <c r="C93" s="3"/>
      <c r="D93" s="3"/>
      <c r="E93" s="3"/>
      <c r="F93" s="3"/>
      <c r="G93" s="3"/>
      <c r="H93" s="3"/>
      <c r="I93" s="3"/>
    </row>
    <row r="94" spans="2:11">
      <c r="B94" s="3"/>
      <c r="C94" s="3"/>
      <c r="D94" s="3"/>
      <c r="E94" s="3"/>
      <c r="F94" s="3"/>
      <c r="G94" s="3"/>
      <c r="H94" s="3"/>
      <c r="I94" s="3"/>
    </row>
    <row r="95" spans="2:11">
      <c r="B95" s="3"/>
      <c r="C95" s="3"/>
      <c r="D95" s="3"/>
      <c r="E95" s="3"/>
      <c r="F95" s="3"/>
      <c r="G95" s="3"/>
      <c r="H95" s="3"/>
      <c r="I95" s="3"/>
    </row>
    <row r="96" spans="2:11">
      <c r="B96" s="3"/>
      <c r="C96" s="3"/>
      <c r="D96" s="3"/>
      <c r="E96" s="3"/>
      <c r="F96" s="3"/>
      <c r="G96" s="3"/>
      <c r="H96" s="3"/>
      <c r="I96" s="3"/>
    </row>
    <row r="97" spans="2:10" ht="14.25">
      <c r="B97" s="3"/>
      <c r="C97" s="28" t="s">
        <v>61</v>
      </c>
      <c r="D97" s="28"/>
      <c r="E97" s="28"/>
      <c r="F97" s="28"/>
      <c r="G97" s="28"/>
      <c r="H97" s="28" t="s">
        <v>62</v>
      </c>
      <c r="I97" s="3"/>
    </row>
    <row r="98" spans="2:10" ht="14.25">
      <c r="B98" s="3"/>
      <c r="C98" s="28"/>
      <c r="D98" s="28"/>
      <c r="E98" s="28"/>
      <c r="F98" s="28"/>
      <c r="G98" s="28"/>
      <c r="H98" s="28"/>
      <c r="I98" s="3"/>
    </row>
    <row r="99" spans="2:10" ht="14.25">
      <c r="B99" s="3"/>
      <c r="C99" s="28"/>
      <c r="D99" s="28"/>
      <c r="E99" s="28"/>
      <c r="F99" s="28"/>
      <c r="H99" s="2"/>
      <c r="I99" s="3"/>
    </row>
    <row r="100" spans="2:10" ht="14.25">
      <c r="B100" s="3"/>
      <c r="C100" s="28"/>
      <c r="D100" s="28"/>
      <c r="E100" s="28"/>
      <c r="F100" s="28"/>
      <c r="G100" s="2"/>
      <c r="H100" s="28"/>
      <c r="I100" s="3"/>
    </row>
    <row r="101" spans="2:10" ht="14.25">
      <c r="B101" s="3"/>
      <c r="C101" s="28"/>
      <c r="D101" s="28"/>
      <c r="E101" s="28"/>
      <c r="F101" s="28"/>
      <c r="G101" s="2"/>
      <c r="H101" s="2"/>
      <c r="I101" s="2"/>
    </row>
    <row r="102" spans="2:10">
      <c r="B102" s="3"/>
      <c r="C102" s="2"/>
      <c r="D102" s="2"/>
      <c r="E102" s="2"/>
      <c r="F102" s="2"/>
      <c r="G102" s="2"/>
      <c r="I102" s="3"/>
      <c r="J102" s="2"/>
    </row>
    <row r="103" spans="2:10" ht="41.25" customHeight="1">
      <c r="B103" s="3"/>
      <c r="C103" s="52" t="s">
        <v>133</v>
      </c>
      <c r="D103" s="52"/>
      <c r="E103" s="52"/>
      <c r="F103" s="52"/>
      <c r="G103" s="52"/>
      <c r="H103" s="52"/>
      <c r="I103" s="52"/>
    </row>
    <row r="104" spans="2:10">
      <c r="B104" s="3"/>
      <c r="C104" s="3"/>
      <c r="D104" s="3"/>
      <c r="E104" s="3"/>
      <c r="F104" s="3"/>
      <c r="G104" s="3"/>
      <c r="H104" s="3"/>
      <c r="I104" s="3"/>
    </row>
    <row r="105" spans="2:10">
      <c r="B105" s="3"/>
      <c r="C105" s="3"/>
      <c r="D105" s="3"/>
      <c r="E105" s="3"/>
      <c r="F105" s="3"/>
      <c r="G105" s="3"/>
      <c r="H105" s="3"/>
      <c r="I105" s="3"/>
    </row>
    <row r="106" spans="2:10">
      <c r="B106" s="53" t="s">
        <v>1</v>
      </c>
      <c r="C106" s="53" t="s">
        <v>2</v>
      </c>
      <c r="D106" s="54" t="s">
        <v>3</v>
      </c>
      <c r="E106" s="54"/>
      <c r="F106" s="54" t="s">
        <v>4</v>
      </c>
      <c r="G106" s="54"/>
      <c r="H106" s="54" t="s">
        <v>5</v>
      </c>
      <c r="I106" s="54"/>
    </row>
    <row r="107" spans="2:10">
      <c r="B107" s="53"/>
      <c r="C107" s="53"/>
      <c r="D107" s="4" t="s">
        <v>6</v>
      </c>
      <c r="E107" s="4" t="s">
        <v>7</v>
      </c>
      <c r="F107" s="4" t="s">
        <v>6</v>
      </c>
      <c r="G107" s="4" t="s">
        <v>7</v>
      </c>
      <c r="H107" s="4" t="s">
        <v>6</v>
      </c>
      <c r="I107" s="4" t="s">
        <v>7</v>
      </c>
    </row>
    <row r="108" spans="2:10">
      <c r="B108" s="5">
        <v>1</v>
      </c>
      <c r="C108" s="5">
        <v>2</v>
      </c>
      <c r="D108" s="5">
        <v>3</v>
      </c>
      <c r="E108" s="5">
        <v>4</v>
      </c>
      <c r="F108" s="5">
        <v>5</v>
      </c>
      <c r="G108" s="5">
        <v>6</v>
      </c>
      <c r="H108" s="5">
        <v>7</v>
      </c>
      <c r="I108" s="5">
        <v>8</v>
      </c>
    </row>
    <row r="109" spans="2:10">
      <c r="B109" s="6">
        <v>1</v>
      </c>
      <c r="C109" s="7" t="s">
        <v>8</v>
      </c>
      <c r="D109" s="8">
        <v>734.1750456824202</v>
      </c>
      <c r="E109" s="9">
        <v>10.378776669074425</v>
      </c>
      <c r="F109" s="8">
        <v>162.28680729608203</v>
      </c>
      <c r="G109" s="9">
        <v>10.378776669074425</v>
      </c>
      <c r="H109" s="8">
        <v>22.982036541631576</v>
      </c>
      <c r="I109" s="9">
        <v>10.378776669074425</v>
      </c>
    </row>
    <row r="110" spans="2:10">
      <c r="B110" s="10" t="s">
        <v>9</v>
      </c>
      <c r="C110" s="11" t="s">
        <v>10</v>
      </c>
      <c r="D110" s="8">
        <v>0</v>
      </c>
      <c r="E110" s="9">
        <v>0</v>
      </c>
      <c r="F110" s="8">
        <v>0</v>
      </c>
      <c r="G110" s="9">
        <v>0</v>
      </c>
      <c r="H110" s="8">
        <v>0</v>
      </c>
      <c r="I110" s="9">
        <v>0</v>
      </c>
    </row>
    <row r="111" spans="2:10">
      <c r="B111" s="10" t="s">
        <v>19</v>
      </c>
      <c r="C111" s="18" t="s">
        <v>20</v>
      </c>
      <c r="D111" s="8">
        <v>549.71697580075204</v>
      </c>
      <c r="E111" s="9">
        <v>7.771157241842511</v>
      </c>
      <c r="F111" s="8">
        <v>121.51300080791867</v>
      </c>
      <c r="G111" s="9">
        <v>7.771157241842511</v>
      </c>
      <c r="H111" s="8">
        <v>17.207906615329129</v>
      </c>
      <c r="I111" s="9">
        <v>7.7711572418425101</v>
      </c>
    </row>
    <row r="112" spans="2:10">
      <c r="B112" s="10" t="s">
        <v>21</v>
      </c>
      <c r="C112" s="19" t="s">
        <v>22</v>
      </c>
      <c r="D112" s="8">
        <v>179.01400266921084</v>
      </c>
      <c r="E112" s="9">
        <v>2.5306585469870608</v>
      </c>
      <c r="F112" s="8">
        <v>39.570414610693952</v>
      </c>
      <c r="G112" s="9">
        <v>2.5306585469870608</v>
      </c>
      <c r="H112" s="8">
        <v>5.6037131403498588</v>
      </c>
      <c r="I112" s="9">
        <v>2.5306585469870608</v>
      </c>
    </row>
    <row r="113" spans="2:9">
      <c r="B113" s="12" t="s">
        <v>23</v>
      </c>
      <c r="C113" s="20" t="s">
        <v>24</v>
      </c>
      <c r="D113" s="14">
        <v>120.93773467616546</v>
      </c>
      <c r="E113" s="15">
        <v>1.7096545932053526</v>
      </c>
      <c r="F113" s="14">
        <v>26.732860177742111</v>
      </c>
      <c r="G113" s="15">
        <v>1.7096545932053526</v>
      </c>
      <c r="H113" s="14">
        <v>3.7857394553724091</v>
      </c>
      <c r="I113" s="15">
        <v>1.7096545932053526</v>
      </c>
    </row>
    <row r="114" spans="2:9">
      <c r="B114" s="12" t="s">
        <v>25</v>
      </c>
      <c r="C114" s="20" t="s">
        <v>26</v>
      </c>
      <c r="D114" s="14">
        <v>11.296685050251808</v>
      </c>
      <c r="E114" s="15">
        <v>0.1596972982491589</v>
      </c>
      <c r="F114" s="14">
        <v>2.4970924313161311</v>
      </c>
      <c r="G114" s="15">
        <v>0.1596972982491589</v>
      </c>
      <c r="H114" s="14">
        <v>0.35362251843206011</v>
      </c>
      <c r="I114" s="15">
        <v>0.1596972982491589</v>
      </c>
    </row>
    <row r="115" spans="2:9">
      <c r="B115" s="12" t="s">
        <v>27</v>
      </c>
      <c r="C115" s="17" t="s">
        <v>28</v>
      </c>
      <c r="D115" s="14">
        <v>46.779582942793574</v>
      </c>
      <c r="E115" s="15">
        <v>0.6613066555325493</v>
      </c>
      <c r="F115" s="14">
        <v>10.340462001635711</v>
      </c>
      <c r="G115" s="15">
        <v>0.6613066555325493</v>
      </c>
      <c r="H115" s="14">
        <v>1.4643511665453901</v>
      </c>
      <c r="I115" s="15">
        <v>0.6613066555325493</v>
      </c>
    </row>
    <row r="116" spans="2:9" ht="21.75">
      <c r="B116" s="10" t="s">
        <v>29</v>
      </c>
      <c r="C116" s="18" t="s">
        <v>30</v>
      </c>
      <c r="D116" s="8">
        <v>5.4440672124572647</v>
      </c>
      <c r="E116" s="9">
        <v>7.6960880244853383E-2</v>
      </c>
      <c r="F116" s="8">
        <v>1.2033918774694281</v>
      </c>
      <c r="G116" s="9">
        <v>7.6960880244853383E-2</v>
      </c>
      <c r="H116" s="8">
        <v>0.17041678595258625</v>
      </c>
      <c r="I116" s="9">
        <v>7.6960880244853383E-2</v>
      </c>
    </row>
    <row r="117" spans="2:9">
      <c r="B117" s="12" t="s">
        <v>31</v>
      </c>
      <c r="C117" s="22" t="s">
        <v>20</v>
      </c>
      <c r="D117" s="14">
        <v>3.2302482213313715</v>
      </c>
      <c r="E117" s="15">
        <v>4.5664892959839783E-2</v>
      </c>
      <c r="F117" s="14">
        <v>0.71403498892616846</v>
      </c>
      <c r="G117" s="15">
        <v>4.5664892959839783E-2</v>
      </c>
      <c r="H117" s="14">
        <v>0.10111714242776204</v>
      </c>
      <c r="I117" s="15">
        <v>4.5664892959839783E-2</v>
      </c>
    </row>
    <row r="118" spans="2:9">
      <c r="B118" s="12" t="s">
        <v>32</v>
      </c>
      <c r="C118" s="20" t="s">
        <v>24</v>
      </c>
      <c r="D118" s="14">
        <v>0.71065460869290176</v>
      </c>
      <c r="E118" s="15">
        <v>1.0046276451164753E-2</v>
      </c>
      <c r="F118" s="14">
        <v>0.15708769756375707</v>
      </c>
      <c r="G118" s="15">
        <v>1.0046276451164753E-2</v>
      </c>
      <c r="H118" s="14">
        <v>2.2245771334107649E-2</v>
      </c>
      <c r="I118" s="15">
        <v>1.0046276451164753E-2</v>
      </c>
    </row>
    <row r="119" spans="2:9">
      <c r="B119" s="12" t="s">
        <v>33</v>
      </c>
      <c r="C119" s="17" t="s">
        <v>34</v>
      </c>
      <c r="D119" s="14">
        <v>1.5031643824329914</v>
      </c>
      <c r="E119" s="15">
        <v>2.1249710833848849E-2</v>
      </c>
      <c r="F119" s="14">
        <v>0.33226919097950258</v>
      </c>
      <c r="G119" s="15">
        <v>2.1249710833848853E-2</v>
      </c>
      <c r="H119" s="14">
        <v>4.7053872190716536E-2</v>
      </c>
      <c r="I119" s="15">
        <v>2.1249710833848849E-2</v>
      </c>
    </row>
    <row r="120" spans="2:9" ht="21.75">
      <c r="B120" s="10" t="s">
        <v>35</v>
      </c>
      <c r="C120" s="18" t="s">
        <v>36</v>
      </c>
      <c r="D120" s="8">
        <v>21.935544154719594</v>
      </c>
      <c r="E120" s="9">
        <v>0.31009514043730596</v>
      </c>
      <c r="F120" s="8">
        <v>4.8487747548852962</v>
      </c>
      <c r="G120" s="9">
        <v>0.31009514043730596</v>
      </c>
      <c r="H120" s="8">
        <v>0.68665297232453981</v>
      </c>
      <c r="I120" s="9">
        <v>0.31009514043730596</v>
      </c>
    </row>
    <row r="121" spans="2:9">
      <c r="B121" s="12" t="s">
        <v>37</v>
      </c>
      <c r="C121" s="22" t="s">
        <v>20</v>
      </c>
      <c r="D121" s="14">
        <v>15.915271269883064</v>
      </c>
      <c r="E121" s="15">
        <v>0.22498864148170014</v>
      </c>
      <c r="F121" s="14">
        <v>3.5180146435508712</v>
      </c>
      <c r="G121" s="15">
        <v>0.22498864148170014</v>
      </c>
      <c r="H121" s="14">
        <v>0.49819909849217314</v>
      </c>
      <c r="I121" s="15">
        <v>0.22498864148170014</v>
      </c>
    </row>
    <row r="122" spans="2:9">
      <c r="B122" s="12" t="s">
        <v>38</v>
      </c>
      <c r="C122" s="20" t="s">
        <v>24</v>
      </c>
      <c r="D122" s="14">
        <v>3.5013596793742745</v>
      </c>
      <c r="E122" s="15">
        <v>4.9497501125974036E-2</v>
      </c>
      <c r="F122" s="14">
        <v>0.77396322158119168</v>
      </c>
      <c r="G122" s="15">
        <v>4.9497501125974036E-2</v>
      </c>
      <c r="H122" s="14">
        <v>0.1096038016682781</v>
      </c>
      <c r="I122" s="15">
        <v>4.9497501125974036E-2</v>
      </c>
    </row>
    <row r="123" spans="2:9">
      <c r="B123" s="12" t="s">
        <v>39</v>
      </c>
      <c r="C123" s="17" t="s">
        <v>34</v>
      </c>
      <c r="D123" s="14">
        <v>2.5189132054622534</v>
      </c>
      <c r="E123" s="15">
        <v>3.5608997829631776E-2</v>
      </c>
      <c r="F123" s="14">
        <v>0.55679688975323272</v>
      </c>
      <c r="G123" s="15">
        <v>3.5608997829631783E-2</v>
      </c>
      <c r="H123" s="14">
        <v>7.8850072164088542E-2</v>
      </c>
      <c r="I123" s="15">
        <v>3.5608997829631776E-2</v>
      </c>
    </row>
    <row r="124" spans="2:9">
      <c r="B124" s="10" t="s">
        <v>40</v>
      </c>
      <c r="C124" s="19" t="s">
        <v>41</v>
      </c>
      <c r="D124" s="8">
        <v>0</v>
      </c>
      <c r="E124" s="9">
        <v>0</v>
      </c>
      <c r="F124" s="8">
        <v>0</v>
      </c>
      <c r="G124" s="9">
        <v>0</v>
      </c>
      <c r="H124" s="8">
        <v>0</v>
      </c>
      <c r="I124" s="9">
        <v>0</v>
      </c>
    </row>
    <row r="125" spans="2:9">
      <c r="B125" s="10" t="s">
        <v>42</v>
      </c>
      <c r="C125" s="19" t="s">
        <v>43</v>
      </c>
      <c r="D125" s="8">
        <v>756.11058983713974</v>
      </c>
      <c r="E125" s="9">
        <v>10.688871809511731</v>
      </c>
      <c r="F125" s="8">
        <v>167.13558205096732</v>
      </c>
      <c r="G125" s="9">
        <v>10.688871809511731</v>
      </c>
      <c r="H125" s="8">
        <v>23.668689513956117</v>
      </c>
      <c r="I125" s="9">
        <v>10.688871809511731</v>
      </c>
    </row>
    <row r="126" spans="2:9">
      <c r="B126" s="10" t="s">
        <v>44</v>
      </c>
      <c r="C126" s="19" t="s">
        <v>45</v>
      </c>
      <c r="D126" s="8">
        <v>0</v>
      </c>
      <c r="E126" s="9">
        <v>0</v>
      </c>
      <c r="F126" s="8">
        <v>0</v>
      </c>
      <c r="G126" s="9">
        <v>0</v>
      </c>
      <c r="H126" s="8">
        <v>0</v>
      </c>
      <c r="I126" s="9">
        <v>0</v>
      </c>
    </row>
    <row r="127" spans="2:9">
      <c r="B127" s="12" t="s">
        <v>46</v>
      </c>
      <c r="C127" s="20" t="s">
        <v>47</v>
      </c>
      <c r="D127" s="14">
        <v>0</v>
      </c>
      <c r="E127" s="15">
        <v>0</v>
      </c>
      <c r="F127" s="14">
        <v>0</v>
      </c>
      <c r="G127" s="15">
        <v>0</v>
      </c>
      <c r="H127" s="14">
        <v>0</v>
      </c>
      <c r="I127" s="15">
        <v>0</v>
      </c>
    </row>
    <row r="128" spans="2:9" ht="22.5">
      <c r="B128" s="12" t="s">
        <v>48</v>
      </c>
      <c r="C128" s="20" t="s">
        <v>49</v>
      </c>
      <c r="D128" s="14">
        <v>0</v>
      </c>
      <c r="E128" s="15">
        <v>0</v>
      </c>
      <c r="F128" s="14">
        <v>0</v>
      </c>
      <c r="G128" s="15">
        <v>0</v>
      </c>
      <c r="H128" s="14">
        <v>0</v>
      </c>
      <c r="I128" s="15">
        <v>0</v>
      </c>
    </row>
    <row r="129" spans="2:11" ht="32.25">
      <c r="B129" s="10" t="s">
        <v>50</v>
      </c>
      <c r="C129" s="19" t="s">
        <v>66</v>
      </c>
      <c r="D129" s="8">
        <v>756.11058983713974</v>
      </c>
      <c r="E129" s="9">
        <v>10.688871809511731</v>
      </c>
      <c r="F129" s="8">
        <v>167.13558205096732</v>
      </c>
      <c r="G129" s="9">
        <v>10.688871809511731</v>
      </c>
      <c r="H129" s="8">
        <v>23.668689513956117</v>
      </c>
      <c r="I129" s="9">
        <v>10.688871809511731</v>
      </c>
      <c r="J129" s="29"/>
      <c r="K129" s="21"/>
    </row>
    <row r="130" spans="2:11" ht="21.75">
      <c r="B130" s="10" t="s">
        <v>52</v>
      </c>
      <c r="C130" s="18" t="s">
        <v>67</v>
      </c>
      <c r="D130" s="8"/>
      <c r="E130" s="9">
        <v>10.688871809511731</v>
      </c>
      <c r="F130" s="8"/>
      <c r="G130" s="9">
        <v>10.688871809511731</v>
      </c>
      <c r="H130" s="8"/>
      <c r="I130" s="9">
        <v>10.688871809511731</v>
      </c>
    </row>
    <row r="131" spans="2:11">
      <c r="B131" s="10" t="s">
        <v>54</v>
      </c>
      <c r="C131" s="24" t="s">
        <v>55</v>
      </c>
      <c r="D131" s="8"/>
      <c r="E131" s="9">
        <v>2.1377743619023462</v>
      </c>
      <c r="F131" s="8"/>
      <c r="G131" s="9">
        <v>2.1377743619023462</v>
      </c>
      <c r="H131" s="8"/>
      <c r="I131" s="9">
        <v>2.1377743619023462</v>
      </c>
    </row>
    <row r="132" spans="2:11" ht="21.75">
      <c r="B132" s="10" t="s">
        <v>56</v>
      </c>
      <c r="C132" s="18" t="s">
        <v>68</v>
      </c>
      <c r="D132" s="8"/>
      <c r="E132" s="9">
        <v>12.816646171414078</v>
      </c>
      <c r="F132" s="8"/>
      <c r="G132" s="9">
        <v>12.816646171414078</v>
      </c>
      <c r="H132" s="8"/>
      <c r="I132" s="9">
        <v>12.816646171414078</v>
      </c>
    </row>
    <row r="133" spans="2:11" ht="31.5">
      <c r="B133" s="25" t="s">
        <v>58</v>
      </c>
      <c r="C133" s="26" t="s">
        <v>59</v>
      </c>
      <c r="D133" s="8">
        <v>70738.109999999986</v>
      </c>
      <c r="E133" s="8"/>
      <c r="F133" s="8">
        <v>15636.410000000002</v>
      </c>
      <c r="G133" s="9"/>
      <c r="H133" s="8">
        <v>2214.3300000000004</v>
      </c>
      <c r="I133" s="9"/>
    </row>
    <row r="134" spans="2:11">
      <c r="B134" s="27">
        <v>11</v>
      </c>
      <c r="C134" s="11" t="s">
        <v>60</v>
      </c>
      <c r="D134" s="8"/>
      <c r="E134" s="8">
        <v>0</v>
      </c>
      <c r="F134" s="8"/>
      <c r="G134" s="8">
        <v>0</v>
      </c>
      <c r="H134" s="8"/>
      <c r="I134" s="8">
        <v>0</v>
      </c>
    </row>
    <row r="135" spans="2:11">
      <c r="B135" s="3"/>
      <c r="C135" s="3"/>
      <c r="D135" s="3"/>
      <c r="E135" s="3"/>
      <c r="F135" s="3"/>
      <c r="G135" s="3"/>
      <c r="H135" s="3"/>
      <c r="I135" s="3"/>
    </row>
    <row r="136" spans="2:11">
      <c r="B136" s="3"/>
      <c r="C136" s="3"/>
      <c r="D136" s="3"/>
      <c r="E136" s="3"/>
      <c r="F136" s="3"/>
      <c r="G136" s="3"/>
      <c r="H136" s="3"/>
      <c r="I136" s="3"/>
    </row>
    <row r="137" spans="2:11">
      <c r="B137" s="3"/>
      <c r="C137" s="3"/>
      <c r="D137" s="3"/>
      <c r="E137" s="3"/>
      <c r="F137" s="3"/>
      <c r="G137" s="3"/>
      <c r="H137" s="3"/>
      <c r="I137" s="3"/>
    </row>
    <row r="138" spans="2:11">
      <c r="B138" s="3"/>
      <c r="C138" s="3"/>
      <c r="D138" s="3"/>
      <c r="E138" s="3"/>
      <c r="F138" s="3"/>
      <c r="G138" s="3"/>
      <c r="H138" s="3"/>
      <c r="I138" s="3"/>
    </row>
    <row r="139" spans="2:11">
      <c r="B139" s="3"/>
      <c r="C139" s="3"/>
      <c r="D139" s="3"/>
      <c r="E139" s="3"/>
      <c r="F139" s="3"/>
      <c r="G139" s="3"/>
      <c r="H139" s="3"/>
      <c r="I139" s="3"/>
    </row>
    <row r="140" spans="2:11" ht="14.25">
      <c r="B140" s="3"/>
      <c r="C140" s="28" t="s">
        <v>61</v>
      </c>
      <c r="D140" s="28"/>
      <c r="E140" s="28"/>
      <c r="F140" s="28"/>
      <c r="G140" s="28"/>
      <c r="H140" s="28" t="s">
        <v>62</v>
      </c>
      <c r="I140" s="3"/>
    </row>
    <row r="141" spans="2:11">
      <c r="B141" s="3"/>
      <c r="C141" s="3"/>
      <c r="D141" s="3"/>
      <c r="E141" s="3"/>
      <c r="F141" s="3"/>
      <c r="G141" s="3"/>
      <c r="H141" s="3"/>
      <c r="I141" s="3"/>
    </row>
    <row r="142" spans="2:11">
      <c r="B142" s="3"/>
      <c r="C142" s="3"/>
      <c r="D142" s="3"/>
      <c r="E142" s="3"/>
      <c r="F142" s="3"/>
      <c r="G142" s="3"/>
      <c r="H142" s="3"/>
      <c r="I142" s="3"/>
    </row>
    <row r="143" spans="2:11">
      <c r="B143" s="3"/>
      <c r="C143" s="3"/>
      <c r="D143" s="3"/>
      <c r="E143" s="3"/>
      <c r="F143" s="3"/>
      <c r="G143" s="3"/>
      <c r="H143" s="3"/>
      <c r="I143" s="3"/>
    </row>
    <row r="144" spans="2:11">
      <c r="B144" s="3"/>
      <c r="C144" s="3"/>
      <c r="D144" s="3"/>
      <c r="E144" s="3"/>
      <c r="F144" s="3"/>
      <c r="G144" s="3"/>
      <c r="H144" s="3"/>
      <c r="I144" s="3"/>
    </row>
    <row r="145" spans="2:10">
      <c r="B145" s="3"/>
      <c r="C145" s="3"/>
      <c r="D145" s="3"/>
      <c r="E145" s="3"/>
      <c r="F145" s="3"/>
      <c r="G145" s="3"/>
      <c r="H145" s="3"/>
      <c r="I145" s="3"/>
    </row>
    <row r="146" spans="2:10">
      <c r="B146" s="3"/>
      <c r="C146" s="3"/>
      <c r="D146" s="3"/>
      <c r="E146" s="3"/>
      <c r="F146" s="3"/>
      <c r="H146" s="2"/>
      <c r="I146" s="3"/>
    </row>
    <row r="147" spans="2:10" ht="14.25">
      <c r="B147" s="3"/>
      <c r="C147" s="3"/>
      <c r="D147" s="3"/>
      <c r="E147" s="3"/>
      <c r="F147" s="3"/>
      <c r="G147" s="2"/>
      <c r="H147" s="28"/>
      <c r="I147" s="3"/>
    </row>
    <row r="148" spans="2:10">
      <c r="B148" s="3"/>
      <c r="C148" s="3"/>
      <c r="D148" s="3"/>
      <c r="E148" s="3"/>
      <c r="F148" s="3"/>
      <c r="G148" s="2"/>
      <c r="H148" s="2"/>
      <c r="I148" s="2"/>
    </row>
    <row r="149" spans="2:10">
      <c r="B149" s="3"/>
      <c r="C149" s="2"/>
      <c r="D149" s="2"/>
      <c r="E149" s="2"/>
      <c r="F149" s="2"/>
      <c r="G149" s="2"/>
      <c r="I149" s="3"/>
      <c r="J149" s="2"/>
    </row>
    <row r="150" spans="2:10">
      <c r="B150" s="3"/>
      <c r="C150" s="3"/>
      <c r="D150" s="3"/>
      <c r="E150" s="3"/>
      <c r="F150" s="3"/>
      <c r="G150" s="3"/>
      <c r="H150" s="3"/>
      <c r="I150" s="3"/>
    </row>
    <row r="151" spans="2:10" ht="28.5" customHeight="1">
      <c r="B151" s="52" t="s">
        <v>134</v>
      </c>
      <c r="C151" s="52"/>
      <c r="D151" s="52"/>
      <c r="E151" s="52"/>
      <c r="F151" s="52"/>
      <c r="G151" s="52"/>
      <c r="H151" s="52"/>
      <c r="I151" s="52"/>
    </row>
    <row r="152" spans="2:10">
      <c r="B152" s="3"/>
      <c r="C152" s="3"/>
      <c r="D152" s="3"/>
      <c r="E152" s="3"/>
      <c r="F152" s="3"/>
      <c r="G152" s="3"/>
      <c r="H152" s="3"/>
      <c r="I152" s="3"/>
    </row>
    <row r="153" spans="2:10">
      <c r="B153" s="3"/>
      <c r="C153" s="3"/>
      <c r="D153" s="3"/>
      <c r="E153" s="3"/>
      <c r="F153" s="3"/>
      <c r="G153" s="3"/>
      <c r="H153" s="3"/>
      <c r="I153" s="3"/>
    </row>
    <row r="154" spans="2:10">
      <c r="B154" s="53" t="s">
        <v>1</v>
      </c>
      <c r="C154" s="53" t="s">
        <v>2</v>
      </c>
      <c r="D154" s="54" t="s">
        <v>3</v>
      </c>
      <c r="E154" s="54"/>
      <c r="F154" s="54" t="s">
        <v>4</v>
      </c>
      <c r="G154" s="54"/>
      <c r="H154" s="54" t="s">
        <v>5</v>
      </c>
      <c r="I154" s="54"/>
    </row>
    <row r="155" spans="2:10">
      <c r="B155" s="53"/>
      <c r="C155" s="53"/>
      <c r="D155" s="4" t="s">
        <v>6</v>
      </c>
      <c r="E155" s="4" t="s">
        <v>7</v>
      </c>
      <c r="F155" s="4" t="s">
        <v>6</v>
      </c>
      <c r="G155" s="4" t="s">
        <v>7</v>
      </c>
      <c r="H155" s="4" t="s">
        <v>6</v>
      </c>
      <c r="I155" s="4" t="s">
        <v>7</v>
      </c>
    </row>
    <row r="156" spans="2:10">
      <c r="B156" s="5">
        <v>1</v>
      </c>
      <c r="C156" s="5">
        <v>2</v>
      </c>
      <c r="D156" s="5">
        <v>3</v>
      </c>
      <c r="E156" s="5">
        <v>4</v>
      </c>
      <c r="F156" s="5">
        <v>5</v>
      </c>
      <c r="G156" s="5">
        <v>6</v>
      </c>
      <c r="H156" s="5">
        <v>7</v>
      </c>
      <c r="I156" s="5">
        <v>8</v>
      </c>
    </row>
    <row r="157" spans="2:10">
      <c r="B157" s="6">
        <v>1</v>
      </c>
      <c r="C157" s="7" t="s">
        <v>8</v>
      </c>
      <c r="D157" s="8">
        <v>115643.6396430181</v>
      </c>
      <c r="E157" s="9">
        <v>1634.8138173753598</v>
      </c>
      <c r="F157" s="8">
        <v>25562.619122146261</v>
      </c>
      <c r="G157" s="9">
        <v>1634.8138173753605</v>
      </c>
      <c r="H157" s="8">
        <v>3620.0172802287816</v>
      </c>
      <c r="I157" s="9">
        <v>1634.8138173753596</v>
      </c>
    </row>
    <row r="158" spans="2:10">
      <c r="B158" s="10" t="s">
        <v>9</v>
      </c>
      <c r="C158" s="11" t="s">
        <v>10</v>
      </c>
      <c r="D158" s="8">
        <v>95442.458619132623</v>
      </c>
      <c r="E158" s="9">
        <v>1349.2367638763976</v>
      </c>
      <c r="F158" s="8">
        <v>21097.219227044552</v>
      </c>
      <c r="G158" s="9">
        <v>1349.2367638763981</v>
      </c>
      <c r="H158" s="8">
        <v>2987.6554433544238</v>
      </c>
      <c r="I158" s="9">
        <v>1349.2367638763974</v>
      </c>
    </row>
    <row r="159" spans="2:10">
      <c r="B159" s="12" t="s">
        <v>11</v>
      </c>
      <c r="C159" s="13" t="s">
        <v>12</v>
      </c>
      <c r="D159" s="14">
        <v>84930.294093417106</v>
      </c>
      <c r="E159" s="15">
        <v>1200.6299587791802</v>
      </c>
      <c r="F159" s="14">
        <v>18773.54229375437</v>
      </c>
      <c r="G159" s="15">
        <v>1200.6299587791807</v>
      </c>
      <c r="H159" s="14">
        <v>2658.5909366235023</v>
      </c>
      <c r="I159" s="15">
        <v>1200.62995877918</v>
      </c>
    </row>
    <row r="160" spans="2:10">
      <c r="B160" s="12" t="s">
        <v>13</v>
      </c>
      <c r="C160" s="16" t="s">
        <v>69</v>
      </c>
      <c r="D160" s="14">
        <v>8698.0417200270622</v>
      </c>
      <c r="E160" s="15">
        <v>122.96118344167047</v>
      </c>
      <c r="F160" s="14">
        <v>1922.6714783791706</v>
      </c>
      <c r="G160" s="15">
        <v>122.96118344167047</v>
      </c>
      <c r="H160" s="14">
        <v>272.27663733039424</v>
      </c>
      <c r="I160" s="15">
        <v>122.96118344167049</v>
      </c>
    </row>
    <row r="161" spans="2:11" ht="24.75" customHeight="1">
      <c r="B161" s="12" t="s">
        <v>15</v>
      </c>
      <c r="C161" s="17" t="s">
        <v>16</v>
      </c>
      <c r="D161" s="14">
        <v>457.74366809576378</v>
      </c>
      <c r="E161" s="15">
        <v>6.4709626550068116</v>
      </c>
      <c r="F161" s="14">
        <v>101.18262516837505</v>
      </c>
      <c r="G161" s="15">
        <v>6.4709626550068107</v>
      </c>
      <c r="H161" s="14">
        <v>14.328846735861234</v>
      </c>
      <c r="I161" s="15">
        <v>6.4709626550068107</v>
      </c>
    </row>
    <row r="162" spans="2:11" ht="22.5">
      <c r="B162" s="12" t="s">
        <v>17</v>
      </c>
      <c r="C162" s="17" t="s">
        <v>18</v>
      </c>
      <c r="D162" s="14">
        <v>1356.379137592698</v>
      </c>
      <c r="E162" s="15">
        <v>19.174659000540139</v>
      </c>
      <c r="F162" s="14">
        <v>299.82282974263586</v>
      </c>
      <c r="G162" s="15">
        <v>19.174659000540139</v>
      </c>
      <c r="H162" s="14">
        <v>42.459022664666051</v>
      </c>
      <c r="I162" s="15">
        <v>19.174659000540139</v>
      </c>
    </row>
    <row r="163" spans="2:11">
      <c r="B163" s="10" t="s">
        <v>19</v>
      </c>
      <c r="C163" s="18" t="s">
        <v>20</v>
      </c>
      <c r="D163" s="8">
        <v>12144.111441738833</v>
      </c>
      <c r="E163" s="9">
        <v>171.67706971162835</v>
      </c>
      <c r="F163" s="8">
        <v>2684.4130496096031</v>
      </c>
      <c r="G163" s="9">
        <v>171.67706971162835</v>
      </c>
      <c r="H163" s="8">
        <v>380.14968577455005</v>
      </c>
      <c r="I163" s="9">
        <v>171.67706971162835</v>
      </c>
    </row>
    <row r="164" spans="2:11">
      <c r="B164" s="10" t="s">
        <v>21</v>
      </c>
      <c r="C164" s="19" t="s">
        <v>22</v>
      </c>
      <c r="D164" s="8">
        <v>7199.54691011877</v>
      </c>
      <c r="E164" s="9">
        <v>101.7774847266738</v>
      </c>
      <c r="F164" s="8">
        <v>1591.4344799550099</v>
      </c>
      <c r="G164" s="9">
        <v>101.77748472667383</v>
      </c>
      <c r="H164" s="8">
        <v>225.3689377548157</v>
      </c>
      <c r="I164" s="9">
        <v>101.77748472667383</v>
      </c>
    </row>
    <row r="165" spans="2:11">
      <c r="B165" s="12" t="s">
        <v>23</v>
      </c>
      <c r="C165" s="20" t="s">
        <v>24</v>
      </c>
      <c r="D165" s="14">
        <v>2671.704517182543</v>
      </c>
      <c r="E165" s="15">
        <v>37.768955336558236</v>
      </c>
      <c r="F165" s="14">
        <v>590.57087091411267</v>
      </c>
      <c r="G165" s="15">
        <v>37.768955336558243</v>
      </c>
      <c r="H165" s="14">
        <v>83.632930870401026</v>
      </c>
      <c r="I165" s="15">
        <v>37.768955336558243</v>
      </c>
    </row>
    <row r="166" spans="2:11">
      <c r="B166" s="12" t="s">
        <v>25</v>
      </c>
      <c r="C166" s="20" t="s">
        <v>26</v>
      </c>
      <c r="D166" s="14">
        <v>2084.6455783622469</v>
      </c>
      <c r="E166" s="15">
        <v>29.469907781848388</v>
      </c>
      <c r="F166" s="14">
        <v>460.8035607391721</v>
      </c>
      <c r="G166" s="15">
        <v>29.469907781848395</v>
      </c>
      <c r="H166" s="14">
        <v>65.256100898580371</v>
      </c>
      <c r="I166" s="15">
        <v>29.469907781848395</v>
      </c>
    </row>
    <row r="167" spans="2:11">
      <c r="B167" s="12" t="s">
        <v>27</v>
      </c>
      <c r="C167" s="17" t="s">
        <v>28</v>
      </c>
      <c r="D167" s="14">
        <v>2443.1968145739806</v>
      </c>
      <c r="E167" s="15">
        <v>34.538621608267185</v>
      </c>
      <c r="F167" s="14">
        <v>540.06004830172515</v>
      </c>
      <c r="G167" s="15">
        <v>34.538621608267185</v>
      </c>
      <c r="H167" s="14">
        <v>76.479905985834293</v>
      </c>
      <c r="I167" s="15">
        <v>34.538621608267185</v>
      </c>
    </row>
    <row r="168" spans="2:11" ht="21.75">
      <c r="B168" s="10" t="s">
        <v>29</v>
      </c>
      <c r="C168" s="18" t="s">
        <v>30</v>
      </c>
      <c r="D168" s="8">
        <v>857.52267202787743</v>
      </c>
      <c r="E168" s="9">
        <v>12.122499060660196</v>
      </c>
      <c r="F168" s="8">
        <v>189.55236553709773</v>
      </c>
      <c r="G168" s="9">
        <v>12.122499060660196</v>
      </c>
      <c r="H168" s="8">
        <v>26.843213344991703</v>
      </c>
      <c r="I168" s="9">
        <v>12.122499060660198</v>
      </c>
    </row>
    <row r="169" spans="2:11">
      <c r="B169" s="12" t="s">
        <v>31</v>
      </c>
      <c r="C169" s="22" t="s">
        <v>20</v>
      </c>
      <c r="D169" s="14">
        <v>508.81280079183466</v>
      </c>
      <c r="E169" s="15">
        <v>7.1929091799573772</v>
      </c>
      <c r="F169" s="14">
        <v>112.47127703057737</v>
      </c>
      <c r="G169" s="15">
        <v>7.192909179957379</v>
      </c>
      <c r="H169" s="14">
        <v>15.927474584455025</v>
      </c>
      <c r="I169" s="15">
        <v>7.192909179957379</v>
      </c>
      <c r="K169" s="23"/>
    </row>
    <row r="170" spans="2:11">
      <c r="B170" s="12" t="s">
        <v>32</v>
      </c>
      <c r="C170" s="20" t="s">
        <v>24</v>
      </c>
      <c r="D170" s="14">
        <v>111.93881617420362</v>
      </c>
      <c r="E170" s="15">
        <v>1.582440019590623</v>
      </c>
      <c r="F170" s="14">
        <v>24.743680946727014</v>
      </c>
      <c r="G170" s="15">
        <v>1.5824400195906227</v>
      </c>
      <c r="H170" s="14">
        <v>3.5040444085801044</v>
      </c>
      <c r="I170" s="15">
        <v>1.5824400195906227</v>
      </c>
    </row>
    <row r="171" spans="2:11">
      <c r="B171" s="12" t="s">
        <v>33</v>
      </c>
      <c r="C171" s="17" t="s">
        <v>34</v>
      </c>
      <c r="D171" s="14">
        <v>236.77105506183921</v>
      </c>
      <c r="E171" s="15">
        <v>3.3471498611121961</v>
      </c>
      <c r="F171" s="14">
        <v>52.337407559793355</v>
      </c>
      <c r="G171" s="15">
        <v>3.3471498611121957</v>
      </c>
      <c r="H171" s="14">
        <v>7.4116943519565712</v>
      </c>
      <c r="I171" s="15">
        <v>3.3471498611121966</v>
      </c>
    </row>
    <row r="172" spans="2:11" ht="21.75">
      <c r="B172" s="10" t="s">
        <v>35</v>
      </c>
      <c r="C172" s="18" t="s">
        <v>36</v>
      </c>
      <c r="D172" s="8">
        <v>3455.1789501971157</v>
      </c>
      <c r="E172" s="9">
        <v>48.844660257350903</v>
      </c>
      <c r="F172" s="8">
        <v>763.75513409464429</v>
      </c>
      <c r="G172" s="9">
        <v>48.84466025735091</v>
      </c>
      <c r="H172" s="8">
        <v>108.15819654765984</v>
      </c>
      <c r="I172" s="9">
        <v>48.84466025735091</v>
      </c>
    </row>
    <row r="173" spans="2:11">
      <c r="B173" s="12" t="s">
        <v>37</v>
      </c>
      <c r="C173" s="22" t="s">
        <v>20</v>
      </c>
      <c r="D173" s="14">
        <v>2506.8951966958789</v>
      </c>
      <c r="E173" s="15">
        <v>35.439103429479239</v>
      </c>
      <c r="F173" s="14">
        <v>554.14035125574344</v>
      </c>
      <c r="G173" s="15">
        <v>35.439103429479239</v>
      </c>
      <c r="H173" s="14">
        <v>78.473869896998764</v>
      </c>
      <c r="I173" s="15">
        <v>35.439103429479239</v>
      </c>
    </row>
    <row r="174" spans="2:11">
      <c r="B174" s="12" t="s">
        <v>38</v>
      </c>
      <c r="C174" s="20" t="s">
        <v>24</v>
      </c>
      <c r="D174" s="14">
        <v>551.51694327309326</v>
      </c>
      <c r="E174" s="15">
        <v>7.7966027544854306</v>
      </c>
      <c r="F174" s="14">
        <v>121.91087727626356</v>
      </c>
      <c r="G174" s="15">
        <v>7.7966027544854315</v>
      </c>
      <c r="H174" s="14">
        <v>17.264251377339729</v>
      </c>
      <c r="I174" s="15">
        <v>7.7966027544854324</v>
      </c>
    </row>
    <row r="175" spans="2:11">
      <c r="B175" s="12" t="s">
        <v>39</v>
      </c>
      <c r="C175" s="17" t="s">
        <v>34</v>
      </c>
      <c r="D175" s="14">
        <v>396.76681022814347</v>
      </c>
      <c r="E175" s="15">
        <v>5.6089540733862346</v>
      </c>
      <c r="F175" s="14">
        <v>87.70390556263726</v>
      </c>
      <c r="G175" s="15">
        <v>5.6089540733862346</v>
      </c>
      <c r="H175" s="14">
        <v>12.420075273321345</v>
      </c>
      <c r="I175" s="15">
        <v>5.6089540733862355</v>
      </c>
    </row>
    <row r="176" spans="2:11">
      <c r="B176" s="10" t="s">
        <v>40</v>
      </c>
      <c r="C176" s="19" t="s">
        <v>41</v>
      </c>
      <c r="D176" s="8">
        <v>0</v>
      </c>
      <c r="E176" s="9">
        <v>0</v>
      </c>
      <c r="F176" s="8">
        <v>0</v>
      </c>
      <c r="G176" s="9">
        <v>0</v>
      </c>
      <c r="H176" s="8">
        <v>0</v>
      </c>
      <c r="I176" s="9">
        <v>0</v>
      </c>
    </row>
    <row r="177" spans="2:11">
      <c r="B177" s="10" t="s">
        <v>42</v>
      </c>
      <c r="C177" s="19" t="s">
        <v>43</v>
      </c>
      <c r="D177" s="8">
        <v>119098.81859321523</v>
      </c>
      <c r="E177" s="9">
        <v>1683.6584776327106</v>
      </c>
      <c r="F177" s="8">
        <v>26326.374256240906</v>
      </c>
      <c r="G177" s="9">
        <v>1683.6584776327113</v>
      </c>
      <c r="H177" s="8">
        <v>3728.1754767764414</v>
      </c>
      <c r="I177" s="9">
        <v>1683.6584776327104</v>
      </c>
    </row>
    <row r="178" spans="2:11">
      <c r="B178" s="10" t="s">
        <v>44</v>
      </c>
      <c r="C178" s="19" t="s">
        <v>45</v>
      </c>
      <c r="D178" s="8">
        <v>0</v>
      </c>
      <c r="E178" s="9">
        <v>0</v>
      </c>
      <c r="F178" s="8">
        <v>0</v>
      </c>
      <c r="G178" s="9">
        <v>0</v>
      </c>
      <c r="H178" s="8">
        <v>0</v>
      </c>
      <c r="I178" s="9">
        <v>0</v>
      </c>
    </row>
    <row r="179" spans="2:11">
      <c r="B179" s="12" t="s">
        <v>46</v>
      </c>
      <c r="C179" s="20" t="s">
        <v>47</v>
      </c>
      <c r="D179" s="14">
        <v>0</v>
      </c>
      <c r="E179" s="15">
        <v>0</v>
      </c>
      <c r="F179" s="14">
        <v>0</v>
      </c>
      <c r="G179" s="15">
        <v>0</v>
      </c>
      <c r="H179" s="14">
        <v>0</v>
      </c>
      <c r="I179" s="15">
        <v>0</v>
      </c>
    </row>
    <row r="180" spans="2:11" ht="22.5">
      <c r="B180" s="12" t="s">
        <v>48</v>
      </c>
      <c r="C180" s="20" t="s">
        <v>49</v>
      </c>
      <c r="D180" s="14">
        <v>0</v>
      </c>
      <c r="E180" s="15">
        <v>0</v>
      </c>
      <c r="F180" s="14">
        <v>0</v>
      </c>
      <c r="G180" s="15">
        <v>0</v>
      </c>
      <c r="H180" s="14">
        <v>0</v>
      </c>
      <c r="I180" s="15">
        <v>0</v>
      </c>
    </row>
    <row r="181" spans="2:11" ht="21.75">
      <c r="B181" s="10" t="s">
        <v>50</v>
      </c>
      <c r="C181" s="19" t="s">
        <v>70</v>
      </c>
      <c r="D181" s="8">
        <v>119098.81859321523</v>
      </c>
      <c r="E181" s="9">
        <v>1683.6584776327106</v>
      </c>
      <c r="F181" s="8">
        <v>26326.374256240906</v>
      </c>
      <c r="G181" s="9">
        <v>1683.6584776327113</v>
      </c>
      <c r="H181" s="8">
        <v>3728.1754767764414</v>
      </c>
      <c r="I181" s="9">
        <v>1683.6584776327104</v>
      </c>
      <c r="J181" s="29"/>
      <c r="K181" s="21"/>
    </row>
    <row r="182" spans="2:11" ht="21.75">
      <c r="B182" s="10" t="s">
        <v>52</v>
      </c>
      <c r="C182" s="18" t="s">
        <v>71</v>
      </c>
      <c r="D182" s="8"/>
      <c r="E182" s="9">
        <v>1683.6584776327106</v>
      </c>
      <c r="F182" s="8"/>
      <c r="G182" s="9">
        <v>1683.6584776327113</v>
      </c>
      <c r="H182" s="8"/>
      <c r="I182" s="9">
        <v>1683.6584776327104</v>
      </c>
    </row>
    <row r="183" spans="2:11">
      <c r="B183" s="10" t="s">
        <v>54</v>
      </c>
      <c r="C183" s="24" t="s">
        <v>55</v>
      </c>
      <c r="D183" s="8"/>
      <c r="E183" s="9">
        <v>336.73169552654213</v>
      </c>
      <c r="F183" s="8"/>
      <c r="G183" s="9">
        <v>336.7316955265423</v>
      </c>
      <c r="H183" s="8"/>
      <c r="I183" s="9">
        <v>336.73169552654213</v>
      </c>
    </row>
    <row r="184" spans="2:11" ht="21.75">
      <c r="B184" s="10" t="s">
        <v>56</v>
      </c>
      <c r="C184" s="18" t="s">
        <v>72</v>
      </c>
      <c r="D184" s="8"/>
      <c r="E184" s="9">
        <v>2020.3901731592528</v>
      </c>
      <c r="F184" s="8"/>
      <c r="G184" s="9">
        <v>2020.3901731592537</v>
      </c>
      <c r="H184" s="8"/>
      <c r="I184" s="9">
        <v>2020.3901731592525</v>
      </c>
    </row>
    <row r="185" spans="2:11" ht="31.5">
      <c r="B185" s="25" t="s">
        <v>58</v>
      </c>
      <c r="C185" s="26" t="s">
        <v>59</v>
      </c>
      <c r="D185" s="9">
        <v>70738.109999999986</v>
      </c>
      <c r="E185" s="9"/>
      <c r="F185" s="9">
        <v>15636.410000000002</v>
      </c>
      <c r="G185" s="9"/>
      <c r="H185" s="9">
        <v>2214.3300000000004</v>
      </c>
      <c r="I185" s="8"/>
      <c r="J185" s="29"/>
    </row>
    <row r="186" spans="2:11">
      <c r="B186" s="27">
        <v>11</v>
      </c>
      <c r="C186" s="11" t="s">
        <v>60</v>
      </c>
      <c r="D186" s="8"/>
      <c r="E186" s="8">
        <v>0</v>
      </c>
      <c r="F186" s="8"/>
      <c r="G186" s="8">
        <v>0</v>
      </c>
      <c r="H186" s="8"/>
      <c r="I186" s="8">
        <v>0</v>
      </c>
    </row>
    <row r="188" spans="2:11">
      <c r="D188" s="29"/>
    </row>
    <row r="189" spans="2:11">
      <c r="E189" s="29"/>
    </row>
    <row r="192" spans="2:11" ht="14.25">
      <c r="C192" s="28" t="s">
        <v>61</v>
      </c>
      <c r="D192" s="28"/>
      <c r="E192" s="28"/>
      <c r="F192" s="28"/>
      <c r="G192" s="28"/>
      <c r="H192" s="28" t="s">
        <v>62</v>
      </c>
      <c r="I192" s="3"/>
    </row>
  </sheetData>
  <mergeCells count="24">
    <mergeCell ref="C9:I9"/>
    <mergeCell ref="B12:B13"/>
    <mergeCell ref="C12:C13"/>
    <mergeCell ref="D12:E12"/>
    <mergeCell ref="F12:G12"/>
    <mergeCell ref="H12:I12"/>
    <mergeCell ref="C57:I57"/>
    <mergeCell ref="B60:B61"/>
    <mergeCell ref="C60:C61"/>
    <mergeCell ref="D60:E60"/>
    <mergeCell ref="F60:G60"/>
    <mergeCell ref="H60:I60"/>
    <mergeCell ref="C103:I103"/>
    <mergeCell ref="B106:B107"/>
    <mergeCell ref="C106:C107"/>
    <mergeCell ref="D106:E106"/>
    <mergeCell ref="F106:G106"/>
    <mergeCell ref="H106:I106"/>
    <mergeCell ref="B151:I151"/>
    <mergeCell ref="B154:B155"/>
    <mergeCell ref="C154:C155"/>
    <mergeCell ref="D154:E154"/>
    <mergeCell ref="F154:G154"/>
    <mergeCell ref="H154:I154"/>
  </mergeCells>
  <pageMargins left="0.51181102362204722" right="0.31496062992125984" top="0.74803149606299213" bottom="0" header="0.31496062992125984" footer="0"/>
  <pageSetup paperSize="9" scale="9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1" tint="4.9989318521683403E-2"/>
    <pageSetUpPr fitToPage="1"/>
  </sheetPr>
  <dimension ref="C2:K34"/>
  <sheetViews>
    <sheetView topLeftCell="C4" workbookViewId="0">
      <selection activeCell="E8" sqref="E8:H24"/>
    </sheetView>
  </sheetViews>
  <sheetFormatPr defaultRowHeight="15"/>
  <cols>
    <col min="3" max="3" width="5.5703125" customWidth="1"/>
    <col min="4" max="4" width="34.42578125" customWidth="1"/>
    <col min="5" max="5" width="14.140625" customWidth="1"/>
    <col min="6" max="6" width="15.5703125" customWidth="1"/>
    <col min="7" max="7" width="13" customWidth="1"/>
    <col min="8" max="8" width="14.7109375" customWidth="1"/>
  </cols>
  <sheetData>
    <row r="2" spans="3:11" ht="51" customHeight="1">
      <c r="C2" s="55" t="s">
        <v>75</v>
      </c>
      <c r="D2" s="55"/>
      <c r="E2" s="55"/>
      <c r="F2" s="55"/>
      <c r="G2" s="55"/>
      <c r="H2" s="55"/>
    </row>
    <row r="3" spans="3:11">
      <c r="C3" s="30"/>
      <c r="D3" s="30"/>
      <c r="E3" s="30"/>
      <c r="F3" s="30"/>
      <c r="G3" s="30"/>
      <c r="H3" s="30"/>
    </row>
    <row r="4" spans="3:11" ht="48.75" customHeight="1">
      <c r="C4" s="56" t="s">
        <v>76</v>
      </c>
      <c r="D4" s="56" t="s">
        <v>77</v>
      </c>
      <c r="E4" s="57" t="s">
        <v>78</v>
      </c>
      <c r="F4" s="57"/>
      <c r="G4" s="57" t="s">
        <v>79</v>
      </c>
      <c r="H4" s="57"/>
      <c r="I4" s="31"/>
      <c r="J4" s="31"/>
      <c r="K4" s="31"/>
    </row>
    <row r="5" spans="3:11" ht="105" customHeight="1">
      <c r="C5" s="56"/>
      <c r="D5" s="56"/>
      <c r="E5" s="32" t="s">
        <v>80</v>
      </c>
      <c r="F5" s="32" t="s">
        <v>81</v>
      </c>
      <c r="G5" s="32" t="s">
        <v>82</v>
      </c>
      <c r="H5" s="32" t="s">
        <v>83</v>
      </c>
      <c r="I5" s="31"/>
      <c r="J5" s="31"/>
      <c r="K5" s="31"/>
    </row>
    <row r="6" spans="3:11" ht="21" customHeight="1">
      <c r="C6" s="56"/>
      <c r="D6" s="56"/>
      <c r="E6" s="33" t="s">
        <v>84</v>
      </c>
      <c r="F6" s="33" t="s">
        <v>85</v>
      </c>
      <c r="G6" s="33" t="s">
        <v>86</v>
      </c>
      <c r="H6" s="33" t="s">
        <v>86</v>
      </c>
    </row>
    <row r="7" spans="3:11">
      <c r="C7" s="34">
        <v>1</v>
      </c>
      <c r="D7" s="34">
        <v>2</v>
      </c>
      <c r="E7" s="34">
        <v>3</v>
      </c>
      <c r="F7" s="34">
        <v>4</v>
      </c>
      <c r="G7" s="34">
        <v>5</v>
      </c>
      <c r="H7" s="34">
        <v>6</v>
      </c>
    </row>
    <row r="8" spans="3:11" ht="38.25" customHeight="1">
      <c r="C8" s="35">
        <v>1</v>
      </c>
      <c r="D8" s="36" t="s">
        <v>87</v>
      </c>
      <c r="E8" s="37">
        <v>1683.6584776327109</v>
      </c>
      <c r="F8" s="37">
        <v>220.72762641764837</v>
      </c>
      <c r="G8" s="37">
        <v>90.919603394546726</v>
      </c>
      <c r="H8" s="37">
        <v>82.499214470741165</v>
      </c>
    </row>
    <row r="9" spans="3:11" ht="23.25">
      <c r="C9" s="35">
        <v>2</v>
      </c>
      <c r="D9" s="36" t="s">
        <v>88</v>
      </c>
      <c r="E9" s="37">
        <v>16.376660997618767</v>
      </c>
      <c r="F9" s="37">
        <v>2.14698025678782</v>
      </c>
      <c r="G9" s="37">
        <v>0.96540077248896594</v>
      </c>
      <c r="H9" s="37">
        <v>0.88349707485358953</v>
      </c>
    </row>
    <row r="10" spans="3:11" ht="15" customHeight="1">
      <c r="C10" s="35" t="s">
        <v>89</v>
      </c>
      <c r="D10" s="36" t="s">
        <v>90</v>
      </c>
      <c r="E10" s="37">
        <v>13.423492620998989</v>
      </c>
      <c r="F10" s="37">
        <v>1.7598198826129674</v>
      </c>
      <c r="G10" s="37">
        <v>0.791312108597513</v>
      </c>
      <c r="H10" s="37">
        <v>0.72417793020786025</v>
      </c>
    </row>
    <row r="11" spans="3:11" ht="17.25" customHeight="1">
      <c r="C11" s="35" t="s">
        <v>91</v>
      </c>
      <c r="D11" s="36" t="s">
        <v>92</v>
      </c>
      <c r="E11" s="37">
        <v>2.9531683766197774</v>
      </c>
      <c r="F11" s="37">
        <v>0.38716037417485277</v>
      </c>
      <c r="G11" s="37">
        <v>0.17408866389145289</v>
      </c>
      <c r="H11" s="37">
        <v>0.15931914464572927</v>
      </c>
    </row>
    <row r="12" spans="3:11" ht="14.25" customHeight="1">
      <c r="C12" s="35" t="s">
        <v>93</v>
      </c>
      <c r="D12" s="36" t="s">
        <v>94</v>
      </c>
      <c r="E12" s="37">
        <v>0.91192478532397803</v>
      </c>
      <c r="F12" s="37">
        <v>0.1195533393559735</v>
      </c>
      <c r="G12" s="37">
        <v>5.3757777139773033E-2</v>
      </c>
      <c r="H12" s="37">
        <v>4.9197017660521376E-2</v>
      </c>
    </row>
    <row r="13" spans="3:11" ht="45.75" customHeight="1">
      <c r="C13" s="35">
        <v>3</v>
      </c>
      <c r="D13" s="36" t="s">
        <v>95</v>
      </c>
      <c r="E13" s="37" t="s">
        <v>96</v>
      </c>
      <c r="F13" s="37" t="s">
        <v>96</v>
      </c>
      <c r="G13" s="37">
        <v>0</v>
      </c>
      <c r="H13" s="37">
        <v>0</v>
      </c>
    </row>
    <row r="14" spans="3:11" ht="25.5" customHeight="1">
      <c r="C14" s="35">
        <v>4</v>
      </c>
      <c r="D14" s="36" t="s">
        <v>97</v>
      </c>
      <c r="E14" s="37" t="s">
        <v>96</v>
      </c>
      <c r="F14" s="37" t="s">
        <v>96</v>
      </c>
      <c r="G14" s="37">
        <v>8.3317150000000009</v>
      </c>
      <c r="H14" s="37">
        <v>8.3317150000000009</v>
      </c>
    </row>
    <row r="15" spans="3:11" ht="13.5" customHeight="1">
      <c r="C15" s="35">
        <v>5</v>
      </c>
      <c r="D15" s="36" t="s">
        <v>98</v>
      </c>
      <c r="E15" s="37">
        <v>1.4829574568667341</v>
      </c>
      <c r="F15" s="37">
        <v>0.19441572259522882</v>
      </c>
      <c r="G15" s="37">
        <v>8.7420034806581448E-2</v>
      </c>
      <c r="H15" s="37">
        <v>8.0003400904774466E-2</v>
      </c>
    </row>
    <row r="16" spans="3:11" ht="15.75" customHeight="1">
      <c r="C16" s="35">
        <v>6</v>
      </c>
      <c r="D16" s="36" t="s">
        <v>99</v>
      </c>
      <c r="E16" s="37">
        <v>1702.4300208725203</v>
      </c>
      <c r="F16" s="37">
        <v>223.18857573638741</v>
      </c>
      <c r="G16" s="37">
        <v>100.35789697898203</v>
      </c>
      <c r="H16" s="37">
        <v>91.843626964160052</v>
      </c>
    </row>
    <row r="17" spans="3:10" ht="13.5" customHeight="1">
      <c r="C17" s="35">
        <v>7</v>
      </c>
      <c r="D17" s="36" t="s">
        <v>100</v>
      </c>
      <c r="E17" s="37">
        <v>4.0877414523401008</v>
      </c>
      <c r="F17" s="37">
        <v>0.53590290440178712</v>
      </c>
      <c r="G17" s="37">
        <v>0.24097151161632455</v>
      </c>
      <c r="H17" s="37">
        <v>0.22052771419188388</v>
      </c>
    </row>
    <row r="18" spans="3:10" ht="23.25">
      <c r="C18" s="35">
        <v>8</v>
      </c>
      <c r="D18" s="36" t="s">
        <v>101</v>
      </c>
      <c r="E18" s="37">
        <v>1706.5177623248603</v>
      </c>
      <c r="F18" s="37">
        <v>223.72447864078919</v>
      </c>
      <c r="G18" s="37">
        <v>100.59886849059836</v>
      </c>
      <c r="H18" s="37">
        <v>92.064154678351926</v>
      </c>
    </row>
    <row r="19" spans="3:10">
      <c r="C19" s="35">
        <v>9</v>
      </c>
      <c r="D19" s="36" t="s">
        <v>102</v>
      </c>
      <c r="E19" s="37">
        <v>0</v>
      </c>
      <c r="F19" s="37">
        <v>0</v>
      </c>
      <c r="G19" s="37">
        <v>0</v>
      </c>
      <c r="H19" s="37">
        <v>0</v>
      </c>
    </row>
    <row r="20" spans="3:10">
      <c r="C20" s="35" t="s">
        <v>103</v>
      </c>
      <c r="D20" s="36" t="s">
        <v>104</v>
      </c>
      <c r="E20" s="37">
        <v>0</v>
      </c>
      <c r="F20" s="37">
        <v>0</v>
      </c>
      <c r="G20" s="37">
        <v>0</v>
      </c>
      <c r="H20" s="37">
        <v>0</v>
      </c>
    </row>
    <row r="21" spans="3:10">
      <c r="C21" s="35" t="s">
        <v>105</v>
      </c>
      <c r="D21" s="36" t="s">
        <v>47</v>
      </c>
      <c r="E21" s="37">
        <v>0</v>
      </c>
      <c r="F21" s="37">
        <v>0</v>
      </c>
      <c r="G21" s="37">
        <v>0</v>
      </c>
      <c r="H21" s="37">
        <v>0</v>
      </c>
    </row>
    <row r="22" spans="3:10">
      <c r="C22" s="35">
        <v>10</v>
      </c>
      <c r="D22" s="36" t="s">
        <v>106</v>
      </c>
      <c r="E22" s="37">
        <v>1706.5177623248603</v>
      </c>
      <c r="F22" s="37">
        <v>223.72447864078919</v>
      </c>
      <c r="G22" s="37">
        <v>100.59886849059836</v>
      </c>
      <c r="H22" s="37">
        <v>92.064154678351926</v>
      </c>
    </row>
    <row r="23" spans="3:10">
      <c r="C23" s="35">
        <v>11</v>
      </c>
      <c r="D23" s="36" t="s">
        <v>55</v>
      </c>
      <c r="E23" s="37">
        <v>341.30355246497209</v>
      </c>
      <c r="F23" s="37">
        <v>44.744895728157843</v>
      </c>
      <c r="G23" s="37">
        <v>20.119773698119673</v>
      </c>
      <c r="H23" s="37">
        <v>18.412830935670385</v>
      </c>
    </row>
    <row r="24" spans="3:10">
      <c r="C24" s="35">
        <v>12</v>
      </c>
      <c r="D24" s="36" t="s">
        <v>107</v>
      </c>
      <c r="E24" s="38">
        <v>2047.8213147898323</v>
      </c>
      <c r="F24" s="37">
        <v>268.469374368947</v>
      </c>
      <c r="G24" s="38">
        <v>120.71864218871804</v>
      </c>
      <c r="H24" s="38">
        <v>110.47698561402231</v>
      </c>
    </row>
    <row r="25" spans="3:10" ht="33.75" customHeight="1">
      <c r="C25" s="35">
        <v>13</v>
      </c>
      <c r="D25" s="36" t="s">
        <v>108</v>
      </c>
      <c r="E25" s="37" t="s">
        <v>109</v>
      </c>
      <c r="F25" s="37">
        <f>F24*30.4/F26</f>
        <v>43.644219148748597</v>
      </c>
      <c r="G25" s="34" t="s">
        <v>109</v>
      </c>
      <c r="H25" s="34" t="s">
        <v>109</v>
      </c>
    </row>
    <row r="26" spans="3:10" ht="23.25">
      <c r="C26" s="35">
        <v>14</v>
      </c>
      <c r="D26" s="36" t="s">
        <v>110</v>
      </c>
      <c r="E26" s="39">
        <f>[4]Д3_послуга!C31</f>
        <v>187</v>
      </c>
      <c r="F26" s="39">
        <f>E26</f>
        <v>187</v>
      </c>
      <c r="G26" s="34" t="s">
        <v>109</v>
      </c>
      <c r="H26" s="34" t="s">
        <v>109</v>
      </c>
    </row>
    <row r="32" spans="3:10">
      <c r="D32" s="28" t="s">
        <v>61</v>
      </c>
      <c r="E32" s="28"/>
      <c r="F32" s="28"/>
      <c r="G32" s="28"/>
      <c r="H32" s="28" t="s">
        <v>62</v>
      </c>
      <c r="J32" s="3"/>
    </row>
    <row r="34" spans="5:8">
      <c r="E34" s="40"/>
      <c r="F34" s="41"/>
      <c r="G34" s="41"/>
      <c r="H34" s="41"/>
    </row>
  </sheetData>
  <mergeCells count="5">
    <mergeCell ref="C2:H2"/>
    <mergeCell ref="C4:C6"/>
    <mergeCell ref="D4:D6"/>
    <mergeCell ref="E4:F4"/>
    <mergeCell ref="G4:H4"/>
  </mergeCells>
  <pageMargins left="0.70866141732283472" right="0.70866141732283472" top="0.74803149606299213" bottom="0.74803149606299213" header="0.31496062992125984" footer="0.31496062992125984"/>
  <pageSetup paperSize="9" scale="8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1" tint="4.9989318521683403E-2"/>
    <pageSetUpPr fitToPage="1"/>
  </sheetPr>
  <dimension ref="C3:M46"/>
  <sheetViews>
    <sheetView topLeftCell="A22" workbookViewId="0">
      <selection activeCell="E33" sqref="E33:F40"/>
    </sheetView>
  </sheetViews>
  <sheetFormatPr defaultRowHeight="15"/>
  <cols>
    <col min="3" max="3" width="6" customWidth="1"/>
    <col min="4" max="4" width="38.7109375" customWidth="1"/>
    <col min="5" max="5" width="22.140625" customWidth="1"/>
    <col min="6" max="6" width="24.85546875" customWidth="1"/>
    <col min="10" max="10" width="36.140625" customWidth="1"/>
    <col min="11" max="11" width="21" customWidth="1"/>
    <col min="12" max="12" width="23.28515625" customWidth="1"/>
  </cols>
  <sheetData>
    <row r="3" spans="3:13" ht="60.75" customHeight="1">
      <c r="C3" s="60" t="s">
        <v>111</v>
      </c>
      <c r="D3" s="60"/>
      <c r="E3" s="60"/>
      <c r="F3" s="60"/>
    </row>
    <row r="4" spans="3:13">
      <c r="C4" s="62"/>
      <c r="D4" s="62"/>
      <c r="E4" s="62"/>
      <c r="F4" s="62"/>
    </row>
    <row r="5" spans="3:13">
      <c r="C5" s="42"/>
      <c r="D5" s="42"/>
      <c r="E5" s="43"/>
      <c r="F5" s="43"/>
    </row>
    <row r="6" spans="3:13" ht="38.25" customHeight="1">
      <c r="C6" s="59" t="s">
        <v>76</v>
      </c>
      <c r="D6" s="59" t="s">
        <v>2</v>
      </c>
      <c r="E6" s="59" t="s">
        <v>112</v>
      </c>
      <c r="F6" s="59"/>
    </row>
    <row r="7" spans="3:13" ht="15" customHeight="1">
      <c r="C7" s="59"/>
      <c r="D7" s="59"/>
      <c r="E7" s="59" t="s">
        <v>113</v>
      </c>
      <c r="F7" s="59"/>
    </row>
    <row r="8" spans="3:13" ht="53.25" customHeight="1">
      <c r="C8" s="59"/>
      <c r="D8" s="59"/>
      <c r="E8" s="44" t="s">
        <v>114</v>
      </c>
      <c r="F8" s="44" t="s">
        <v>115</v>
      </c>
    </row>
    <row r="9" spans="3:13">
      <c r="C9" s="59"/>
      <c r="D9" s="45"/>
      <c r="E9" s="44" t="s">
        <v>116</v>
      </c>
      <c r="F9" s="44" t="s">
        <v>116</v>
      </c>
    </row>
    <row r="10" spans="3:13">
      <c r="C10" s="46">
        <v>1</v>
      </c>
      <c r="D10" s="46">
        <v>2</v>
      </c>
      <c r="E10" s="46">
        <v>3</v>
      </c>
      <c r="F10" s="46">
        <v>4</v>
      </c>
    </row>
    <row r="11" spans="3:13" ht="22.5">
      <c r="C11" s="47" t="s">
        <v>117</v>
      </c>
      <c r="D11" s="48" t="s">
        <v>118</v>
      </c>
      <c r="E11" s="49">
        <v>90.917557792166377</v>
      </c>
      <c r="F11" s="49">
        <v>82.499265404002827</v>
      </c>
    </row>
    <row r="12" spans="3:13" ht="22.5">
      <c r="C12" s="47" t="s">
        <v>119</v>
      </c>
      <c r="D12" s="48" t="s">
        <v>120</v>
      </c>
      <c r="E12" s="49">
        <v>8.41</v>
      </c>
      <c r="F12" s="49">
        <v>8.41</v>
      </c>
    </row>
    <row r="13" spans="3:13" ht="22.5">
      <c r="C13" s="47" t="s">
        <v>121</v>
      </c>
      <c r="D13" s="48" t="s">
        <v>122</v>
      </c>
      <c r="E13" s="49">
        <v>0</v>
      </c>
      <c r="F13" s="49">
        <v>0</v>
      </c>
    </row>
    <row r="14" spans="3:13">
      <c r="C14" s="47" t="s">
        <v>123</v>
      </c>
      <c r="D14" s="48" t="s">
        <v>104</v>
      </c>
      <c r="E14" s="49">
        <v>0</v>
      </c>
      <c r="F14" s="49">
        <v>0</v>
      </c>
    </row>
    <row r="15" spans="3:13">
      <c r="C15" s="47" t="s">
        <v>124</v>
      </c>
      <c r="D15" s="48" t="s">
        <v>47</v>
      </c>
      <c r="E15" s="49">
        <v>0</v>
      </c>
      <c r="F15" s="49">
        <v>0</v>
      </c>
    </row>
    <row r="16" spans="3:13">
      <c r="C16" s="47" t="s">
        <v>125</v>
      </c>
      <c r="D16" s="48" t="s">
        <v>106</v>
      </c>
      <c r="E16" s="49">
        <v>99.327557792166388</v>
      </c>
      <c r="F16" s="49">
        <v>90.909265404002824</v>
      </c>
      <c r="K16" s="1"/>
      <c r="L16" s="2" t="s">
        <v>126</v>
      </c>
      <c r="M16" s="3"/>
    </row>
    <row r="17" spans="3:13">
      <c r="C17" s="47" t="s">
        <v>127</v>
      </c>
      <c r="D17" s="36" t="s">
        <v>55</v>
      </c>
      <c r="E17" s="49">
        <v>19.86551155843328</v>
      </c>
      <c r="F17" s="49">
        <v>18.181853080800565</v>
      </c>
      <c r="K17" s="61" t="s">
        <v>73</v>
      </c>
      <c r="L17" s="61"/>
      <c r="M17" s="61"/>
    </row>
    <row r="18" spans="3:13">
      <c r="C18" s="35">
        <v>6</v>
      </c>
      <c r="D18" s="36" t="s">
        <v>107</v>
      </c>
      <c r="E18" s="50">
        <v>119.19306935059967</v>
      </c>
      <c r="F18" s="50">
        <v>109.09111848480339</v>
      </c>
      <c r="K18" s="61" t="s">
        <v>0</v>
      </c>
      <c r="L18" s="61"/>
      <c r="M18" s="61"/>
    </row>
    <row r="19" spans="3:13">
      <c r="K19" s="61" t="s">
        <v>74</v>
      </c>
      <c r="L19" s="61"/>
      <c r="M19" s="61"/>
    </row>
    <row r="20" spans="3:13">
      <c r="I20" s="2"/>
      <c r="K20" s="2"/>
      <c r="L20" s="2"/>
    </row>
    <row r="21" spans="3:13">
      <c r="I21" s="62"/>
      <c r="J21" s="62"/>
      <c r="K21" s="62"/>
      <c r="L21" s="62"/>
    </row>
    <row r="22" spans="3:13">
      <c r="I22" s="42"/>
      <c r="J22" s="42"/>
      <c r="K22" s="58"/>
      <c r="L22" s="58"/>
    </row>
    <row r="23" spans="3:13" ht="15" customHeight="1">
      <c r="C23" s="28" t="s">
        <v>61</v>
      </c>
      <c r="D23" s="28"/>
      <c r="E23" s="28"/>
      <c r="F23" s="51" t="s">
        <v>62</v>
      </c>
    </row>
    <row r="24" spans="3:13" ht="15" customHeight="1"/>
    <row r="26" spans="3:13">
      <c r="C26" s="60" t="s">
        <v>130</v>
      </c>
      <c r="D26" s="60"/>
      <c r="E26" s="60"/>
      <c r="F26" s="60"/>
    </row>
    <row r="28" spans="3:13" ht="27" customHeight="1">
      <c r="C28" s="59" t="s">
        <v>76</v>
      </c>
      <c r="D28" s="59" t="s">
        <v>2</v>
      </c>
      <c r="E28" s="59" t="s">
        <v>128</v>
      </c>
      <c r="F28" s="59" t="s">
        <v>129</v>
      </c>
    </row>
    <row r="29" spans="3:13" ht="32.25" customHeight="1">
      <c r="C29" s="59"/>
      <c r="D29" s="59"/>
      <c r="E29" s="59"/>
      <c r="F29" s="59"/>
    </row>
    <row r="30" spans="3:13" ht="21" customHeight="1">
      <c r="C30" s="59"/>
      <c r="D30" s="59"/>
      <c r="E30" s="59"/>
      <c r="F30" s="59"/>
    </row>
    <row r="31" spans="3:13" ht="14.25" customHeight="1">
      <c r="C31" s="59"/>
      <c r="D31" s="45"/>
      <c r="E31" s="44" t="s">
        <v>116</v>
      </c>
      <c r="F31" s="44" t="s">
        <v>116</v>
      </c>
    </row>
    <row r="32" spans="3:13" ht="16.5" customHeight="1">
      <c r="C32" s="46">
        <v>1</v>
      </c>
      <c r="D32" s="46">
        <v>2</v>
      </c>
      <c r="E32" s="46">
        <v>3</v>
      </c>
      <c r="F32" s="46">
        <v>4</v>
      </c>
    </row>
    <row r="33" spans="3:6" ht="24.75" customHeight="1">
      <c r="C33" s="47" t="s">
        <v>117</v>
      </c>
      <c r="D33" s="48" t="s">
        <v>118</v>
      </c>
      <c r="E33" s="49">
        <v>82.499265404002841</v>
      </c>
      <c r="F33" s="49">
        <v>82.499265404002827</v>
      </c>
    </row>
    <row r="34" spans="3:6" ht="15" customHeight="1">
      <c r="C34" s="47" t="s">
        <v>119</v>
      </c>
      <c r="D34" s="48" t="s">
        <v>120</v>
      </c>
      <c r="E34" s="49">
        <v>8.41</v>
      </c>
      <c r="F34" s="49">
        <v>8.41</v>
      </c>
    </row>
    <row r="35" spans="3:6" ht="15.75" customHeight="1">
      <c r="C35" s="47" t="s">
        <v>121</v>
      </c>
      <c r="D35" s="48" t="s">
        <v>122</v>
      </c>
      <c r="E35" s="49">
        <v>0</v>
      </c>
      <c r="F35" s="49">
        <v>0</v>
      </c>
    </row>
    <row r="36" spans="3:6">
      <c r="C36" s="47" t="s">
        <v>123</v>
      </c>
      <c r="D36" s="48" t="s">
        <v>104</v>
      </c>
      <c r="E36" s="49">
        <v>0</v>
      </c>
      <c r="F36" s="49">
        <v>0</v>
      </c>
    </row>
    <row r="37" spans="3:6">
      <c r="C37" s="47" t="s">
        <v>124</v>
      </c>
      <c r="D37" s="48" t="s">
        <v>47</v>
      </c>
      <c r="E37" s="49">
        <v>0</v>
      </c>
      <c r="F37" s="49">
        <v>0</v>
      </c>
    </row>
    <row r="38" spans="3:6">
      <c r="C38" s="47" t="s">
        <v>125</v>
      </c>
      <c r="D38" s="48" t="s">
        <v>106</v>
      </c>
      <c r="E38" s="49">
        <v>90.909265404002838</v>
      </c>
      <c r="F38" s="49">
        <v>90.909265404002824</v>
      </c>
    </row>
    <row r="39" spans="3:6" ht="30.75" customHeight="1">
      <c r="C39" s="47" t="s">
        <v>127</v>
      </c>
      <c r="D39" s="36" t="s">
        <v>55</v>
      </c>
      <c r="E39" s="49">
        <v>18.181853080800568</v>
      </c>
      <c r="F39" s="49">
        <v>18.181853080800565</v>
      </c>
    </row>
    <row r="40" spans="3:6">
      <c r="C40" s="35">
        <v>6</v>
      </c>
      <c r="D40" s="36" t="s">
        <v>107</v>
      </c>
      <c r="E40" s="50">
        <v>109.0911184848034</v>
      </c>
      <c r="F40" s="50">
        <v>109.09111848480339</v>
      </c>
    </row>
    <row r="46" spans="3:6">
      <c r="C46" s="28" t="s">
        <v>61</v>
      </c>
      <c r="D46" s="28"/>
      <c r="E46" s="28"/>
      <c r="F46" s="51" t="s">
        <v>62</v>
      </c>
    </row>
  </sheetData>
  <mergeCells count="16">
    <mergeCell ref="K17:M17"/>
    <mergeCell ref="K18:M18"/>
    <mergeCell ref="K19:M19"/>
    <mergeCell ref="I21:L21"/>
    <mergeCell ref="C3:F3"/>
    <mergeCell ref="C4:F4"/>
    <mergeCell ref="C6:C9"/>
    <mergeCell ref="D6:D8"/>
    <mergeCell ref="E6:F6"/>
    <mergeCell ref="E7:F7"/>
    <mergeCell ref="K22:L22"/>
    <mergeCell ref="C28:C31"/>
    <mergeCell ref="D28:D30"/>
    <mergeCell ref="E28:E30"/>
    <mergeCell ref="F28:F30"/>
    <mergeCell ref="C26:F26"/>
  </mergeCells>
  <conditionalFormatting sqref="C32:F32 C10:F10">
    <cfRule type="cellIs" dxfId="0" priority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Тарифи на ТЕ</vt:lpstr>
      <vt:lpstr>Послуга нас.</vt:lpstr>
      <vt:lpstr>ГВП бюджет</vt:lpstr>
      <vt:lpstr>'ГВП бюджет'!Область_печати</vt:lpstr>
      <vt:lpstr>'Послуга нас.'!Область_печати</vt:lpstr>
      <vt:lpstr>'Тарифи на ТЕ'!Область_печати</vt:lpstr>
    </vt:vector>
  </TitlesOfParts>
  <Company>SamForum.ws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SamLab.ws</dc:creator>
  <cp:lastModifiedBy>SamLab.ws</cp:lastModifiedBy>
  <dcterms:created xsi:type="dcterms:W3CDTF">2018-10-31T06:25:01Z</dcterms:created>
  <dcterms:modified xsi:type="dcterms:W3CDTF">2018-11-01T06:29:32Z</dcterms:modified>
</cp:coreProperties>
</file>